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na\Desktop\"/>
    </mc:Choice>
  </mc:AlternateContent>
  <bookViews>
    <workbookView xWindow="0" yWindow="0" windowWidth="23040" windowHeight="8904" tabRatio="954" firstSheet="7" activeTab="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5.5'!$A$1:$M$43</definedName>
    <definedName name="_xlnm.Print_Area" localSheetId="14">'ფორმა 9.1'!$A$1:$I$73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N1'!$A$1:$L$43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D28" i="12" l="1"/>
  <c r="C28" i="12"/>
  <c r="C45" i="47"/>
  <c r="D45" i="47"/>
  <c r="D11" i="47"/>
  <c r="I12" i="43" l="1"/>
  <c r="I11" i="43"/>
  <c r="I10" i="43"/>
  <c r="I9" i="43"/>
  <c r="J16" i="10"/>
  <c r="I10" i="9"/>
  <c r="C12" i="7" l="1"/>
  <c r="D12" i="7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38" i="35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D26" i="7" s="1"/>
  <c r="C27" i="7"/>
  <c r="C26" i="7" s="1"/>
  <c r="D19" i="7"/>
  <c r="C19" i="7"/>
  <c r="D16" i="7"/>
  <c r="D10" i="7" s="1"/>
  <c r="C16" i="7"/>
  <c r="D31" i="3"/>
  <c r="C31" i="3"/>
  <c r="C24" i="59" s="1"/>
  <c r="D9" i="7" l="1"/>
  <c r="C10" i="7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L29" i="46"/>
  <c r="H34" i="45"/>
  <c r="G34" i="45"/>
  <c r="I25" i="43"/>
  <c r="H25" i="43"/>
  <c r="G25" i="43"/>
  <c r="D27" i="3" l="1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D9" i="3" l="1"/>
  <c r="C9" i="3"/>
  <c r="C17" i="59"/>
</calcChain>
</file>

<file path=xl/sharedStrings.xml><?xml version="1.0" encoding="utf-8"?>
<sst xmlns="http://schemas.openxmlformats.org/spreadsheetml/2006/main" count="1235" uniqueCount="736">
  <si>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</si>
  <si>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</si>
  <si>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</si>
  <si>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</si>
  <si>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</si>
  <si>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</si>
  <si>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</si>
  <si>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</si>
  <si>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</si>
  <si>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</si>
  <si>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</si>
  <si>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</si>
  <si>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</si>
  <si>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</si>
  <si>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</si>
  <si>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</si>
  <si>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</si>
  <si>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</si>
  <si>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</si>
  <si>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</si>
  <si>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</si>
  <si>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</si>
  <si>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</si>
  <si>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</si>
  <si>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</si>
  <si>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</si>
  <si>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</si>
  <si>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</si>
  <si>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</si>
  <si>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</si>
  <si>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</si>
  <si>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</si>
  <si>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</si>
  <si>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</si>
  <si>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</si>
  <si>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</si>
  <si>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</si>
  <si>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</si>
  <si>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</si>
  <si>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</si>
  <si>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</si>
  <si>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</si>
  <si>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</si>
  <si>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</si>
  <si>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</si>
  <si>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</si>
  <si>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</si>
  <si>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</si>
  <si>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</si>
  <si>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</si>
  <si>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</si>
  <si>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</si>
  <si>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</si>
  <si>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</si>
  <si>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</si>
  <si>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</si>
  <si>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</si>
  <si>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</si>
  <si>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</si>
  <si>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</si>
  <si>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</si>
  <si>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</si>
  <si>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</si>
  <si>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</si>
  <si>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</si>
  <si>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</si>
  <si>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</si>
  <si>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</si>
  <si>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</si>
  <si>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</si>
  <si>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</si>
  <si>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</si>
  <si>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</si>
  <si>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</si>
  <si>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</si>
  <si>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</si>
  <si>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</si>
  <si>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</si>
  <si>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</si>
  <si>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</si>
  <si>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</si>
  <si>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</si>
  <si>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</si>
  <si>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</si>
  <si>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</si>
  <si>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</si>
  <si>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</si>
  <si>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</si>
  <si>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</si>
  <si>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</si>
  <si>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</si>
  <si>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</si>
  <si>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</si>
  <si>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</si>
  <si>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</si>
  <si>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</si>
  <si>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</si>
  <si>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</si>
  <si>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</si>
  <si>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</si>
  <si>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</si>
  <si>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</si>
  <si>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</si>
  <si>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</si>
  <si>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</si>
  <si>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</si>
  <si>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</si>
  <si>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</si>
  <si>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</si>
  <si>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</si>
  <si>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</si>
  <si>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</si>
  <si>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</si>
  <si>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</si>
  <si>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</si>
  <si>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</si>
  <si>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</si>
  <si>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</si>
  <si>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</si>
  <si>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</si>
  <si>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</si>
  <si>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</si>
  <si>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</si>
  <si>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</si>
  <si>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</si>
  <si>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</si>
  <si>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</si>
  <si>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</si>
  <si>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</si>
  <si>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</si>
  <si>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</si>
  <si>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</si>
  <si>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</si>
  <si>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</si>
  <si>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</si>
  <si>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</si>
  <si>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</si>
  <si>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</si>
  <si>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</si>
  <si>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</si>
  <si>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</si>
  <si>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</si>
  <si>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</si>
  <si>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</si>
  <si>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</si>
  <si>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</si>
  <si>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</si>
  <si>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</si>
  <si>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</si>
  <si>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</si>
  <si>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</si>
  <si>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</si>
  <si>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</si>
  <si>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</si>
  <si>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</si>
  <si>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</si>
  <si>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</si>
  <si>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</si>
  <si>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</si>
  <si>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</si>
  <si>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</si>
  <si>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</si>
  <si>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</si>
  <si>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</si>
  <si>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</si>
  <si>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</si>
  <si>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</si>
  <si>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</si>
  <si>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</si>
  <si>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</si>
  <si>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</si>
  <si>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</si>
  <si>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</si>
  <si>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</si>
  <si>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</si>
  <si>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</si>
  <si>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</si>
  <si>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</si>
  <si>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</si>
  <si>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</si>
  <si>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</si>
  <si>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</si>
  <si>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</si>
  <si>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</si>
  <si>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</si>
  <si>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</si>
  <si>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</si>
  <si>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</si>
  <si>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</si>
  <si>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</si>
  <si>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</si>
  <si>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</si>
  <si>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</si>
  <si>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</si>
  <si>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</si>
  <si>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</si>
  <si>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</si>
  <si>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</si>
  <si>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</si>
  <si>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</si>
  <si>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</si>
  <si>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</si>
  <si>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</si>
  <si>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</si>
  <si>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</si>
  <si>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</si>
  <si>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</si>
  <si>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</si>
  <si>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</si>
  <si>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</si>
  <si>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</si>
  <si>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</si>
  <si>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</si>
  <si>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</si>
  <si>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</si>
  <si>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</si>
  <si>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</si>
  <si>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</si>
  <si>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</si>
  <si>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</si>
  <si>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</si>
  <si>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</si>
  <si>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</si>
  <si>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</si>
  <si>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</si>
  <si>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</si>
  <si>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</si>
  <si>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</si>
  <si>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</si>
  <si>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</si>
  <si>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</si>
  <si>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</si>
  <si>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</si>
  <si>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</si>
  <si>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</si>
  <si>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</si>
  <si>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</si>
  <si>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</si>
  <si>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</si>
  <si>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</si>
  <si>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</si>
  <si>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</si>
  <si>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</si>
  <si>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</si>
  <si>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</si>
  <si>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</si>
  <si>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</si>
  <si>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</si>
  <si>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</si>
  <si>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</si>
  <si>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</si>
  <si>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</si>
  <si>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</si>
  <si>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</si>
  <si>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</si>
  <si>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</si>
  <si>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</si>
  <si>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</si>
  <si>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</si>
  <si>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</si>
  <si>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</si>
  <si>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</si>
  <si>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</si>
  <si>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</si>
  <si>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</si>
  <si>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</si>
  <si>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</si>
  <si>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</si>
  <si>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</si>
  <si>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</si>
  <si>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</si>
  <si>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</si>
  <si>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</si>
  <si>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</si>
  <si>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</si>
  <si>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</si>
  <si>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</si>
  <si>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</si>
  <si>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</si>
  <si>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</si>
  <si>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</si>
  <si>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</si>
  <si>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</si>
  <si>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</si>
  <si>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</si>
  <si>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</si>
  <si>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</si>
  <si>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</si>
  <si>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</si>
  <si>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</si>
  <si>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</si>
  <si>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</si>
  <si>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</si>
  <si>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</si>
  <si>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</si>
  <si>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</si>
  <si>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</si>
  <si>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</si>
  <si>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</si>
  <si>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</si>
  <si>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</si>
  <si>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</si>
  <si>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</si>
  <si>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</si>
  <si>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</si>
  <si>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</si>
  <si>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</si>
  <si>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</si>
  <si>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</si>
  <si>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</si>
  <si>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</si>
  <si>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</si>
  <si>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</si>
  <si>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</si>
  <si>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</si>
  <si>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</si>
  <si>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</si>
  <si>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</si>
  <si>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</si>
  <si>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</si>
  <si>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</si>
  <si>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</si>
  <si>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</si>
  <si>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</si>
  <si>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</si>
  <si>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</si>
  <si>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</si>
  <si>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</si>
  <si>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</si>
  <si>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</si>
  <si>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</si>
  <si>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</si>
  <si>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</si>
  <si>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</si>
  <si>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</si>
  <si>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</si>
  <si>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</si>
  <si>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</si>
  <si>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</si>
  <si>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</si>
  <si>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</si>
  <si>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</si>
  <si>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</si>
  <si>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</si>
  <si>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</si>
  <si>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</si>
  <si>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</si>
  <si>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</si>
  <si>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</si>
  <si>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</si>
  <si>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</si>
  <si>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</si>
  <si>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</si>
  <si>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</si>
  <si>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</si>
  <si>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</si>
  <si>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</si>
  <si>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</si>
  <si>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</si>
  <si>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</si>
  <si>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</si>
  <si>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</si>
  <si>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</si>
  <si>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</si>
  <si>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</si>
  <si>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</si>
  <si>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</si>
  <si>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</si>
  <si>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</si>
  <si>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</si>
  <si>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</si>
  <si>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</si>
  <si>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</si>
  <si>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</si>
  <si>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</si>
  <si>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</si>
  <si>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</si>
  <si>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</si>
  <si>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</si>
  <si>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</si>
  <si>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</si>
  <si>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</si>
  <si>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</si>
  <si>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</si>
  <si>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</si>
  <si>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</si>
  <si>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</si>
  <si>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</si>
  <si>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</si>
  <si>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</si>
  <si>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</si>
  <si>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</si>
  <si>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</si>
  <si>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</si>
  <si>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</si>
  <si>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</si>
  <si>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</si>
  <si>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</si>
  <si>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</si>
  <si>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</si>
  <si>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</si>
  <si>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</si>
  <si>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</si>
  <si>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</si>
  <si>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</si>
  <si>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</si>
  <si>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</si>
  <si>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</si>
  <si>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</si>
  <si>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</si>
  <si>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</si>
  <si>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</si>
  <si>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</si>
  <si>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</si>
  <si>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</si>
  <si>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</si>
  <si>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</si>
  <si>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</si>
  <si>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</si>
  <si>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</si>
  <si>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</si>
  <si>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</si>
  <si>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</si>
  <si>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</si>
  <si>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</si>
  <si>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</si>
  <si>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</si>
  <si>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</si>
  <si>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</si>
  <si>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</si>
  <si>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</si>
  <si>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</si>
  <si>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</si>
  <si>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</si>
  <si>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</si>
  <si>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</si>
  <si>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</si>
  <si>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</si>
  <si>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</si>
  <si>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</si>
  <si>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</si>
  <si>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</si>
  <si>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</si>
  <si>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</si>
  <si>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</si>
  <si>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</si>
  <si>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</si>
  <si>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</si>
  <si>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</si>
  <si>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</si>
  <si>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</si>
  <si>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</si>
  <si>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</si>
  <si>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</si>
  <si>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</si>
  <si>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</si>
  <si>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</si>
  <si>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</si>
  <si>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</si>
  <si>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</si>
  <si>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</si>
  <si>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</si>
  <si>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</si>
  <si>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</si>
  <si>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</si>
  <si>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</si>
  <si>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</si>
  <si>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</si>
  <si>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</si>
  <si>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</si>
  <si>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</si>
  <si>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</si>
  <si>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</si>
  <si>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</si>
  <si>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</si>
  <si>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</si>
  <si>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</si>
  <si>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"ერთიანი საქართველო-დემოკრატიული მოძრაობა "</t>
  </si>
  <si>
    <t>ფულადი შემოწირულობა</t>
  </si>
  <si>
    <t xml:space="preserve"> 01010002370</t>
  </si>
  <si>
    <t>01010002370</t>
  </si>
  <si>
    <t>GE88TB7346345066300002</t>
  </si>
  <si>
    <t>სს  თიბისი  ბანკი</t>
  </si>
  <si>
    <t>სს "თიბისი ბანკი"</t>
  </si>
  <si>
    <t>თიბისი</t>
  </si>
  <si>
    <t>GE07TB1113336080100005</t>
  </si>
  <si>
    <t>GEL</t>
  </si>
  <si>
    <t>იჯარა</t>
  </si>
  <si>
    <t>დიდუბე, ს. მეტრეველის N18</t>
  </si>
  <si>
    <t>01.09.2020-31.08.2021</t>
  </si>
  <si>
    <t>01009018386</t>
  </si>
  <si>
    <t>მანანა მაჩაიძე</t>
  </si>
  <si>
    <t>ჩუღურეთი, წინამძღვრიშვილის 65</t>
  </si>
  <si>
    <t>01.09.2020-28.02.2021</t>
  </si>
  <si>
    <t>01008011228</t>
  </si>
  <si>
    <t>თეა ცინცქილაძე</t>
  </si>
  <si>
    <t xml:space="preserve">ისანი, ქ. წამებულის 82. ბინა </t>
  </si>
  <si>
    <t>01011034627</t>
  </si>
  <si>
    <t>ელენე ბაღდასაროვი</t>
  </si>
  <si>
    <t>სამგორი, კალოუბნის N 1</t>
  </si>
  <si>
    <t>01.09.2020-01.08.2021</t>
  </si>
  <si>
    <t>11001000406</t>
  </si>
  <si>
    <t>ნათია გვიმრაძე</t>
  </si>
  <si>
    <t>მთაწმინდა, კოსტავას ქ. N 20</t>
  </si>
  <si>
    <t>01018000260</t>
  </si>
  <si>
    <t>მარგარიტა მოსაშვილი</t>
  </si>
  <si>
    <t>კრწანისი, პუშკინის N 25</t>
  </si>
  <si>
    <t>13001005901</t>
  </si>
  <si>
    <t>დიანა ნათიძე</t>
  </si>
  <si>
    <t>ნაძალადევი, ც. დადიანის 22-24</t>
  </si>
  <si>
    <t>750$ ექვივალენტი ლარში</t>
  </si>
  <si>
    <t>48001010192</t>
  </si>
  <si>
    <t>ლევან სიჭინავა</t>
  </si>
  <si>
    <t>გლდანი, ო.ხიზანიშვილის N8</t>
  </si>
  <si>
    <t>2500$ ექვივალენტი ლარში</t>
  </si>
  <si>
    <t>01029013548</t>
  </si>
  <si>
    <t>მადონა მიქელაძე</t>
  </si>
  <si>
    <t>მუხიანი,  4ა მკ/რ. კორ. 9</t>
  </si>
  <si>
    <t>27.08.2020-27.11.2020</t>
  </si>
  <si>
    <t>1250$ ექვივალენტი ლარში</t>
  </si>
  <si>
    <t>01012007371</t>
  </si>
  <si>
    <t>მარლენ ჯაფარიძე</t>
  </si>
  <si>
    <t>ბათუმი, რუსთაველის 13/1</t>
  </si>
  <si>
    <t>10.04.2019-10.04.2020</t>
  </si>
  <si>
    <t>450$ ექვივალენტი ლარში</t>
  </si>
  <si>
    <t>ირმა მაკარაძე</t>
  </si>
  <si>
    <t>ბათუმი,ვ. გორგასალი N54/35</t>
  </si>
  <si>
    <t>01.08-31.10.2020</t>
  </si>
  <si>
    <t>875$ ექვივალენტი ლარში</t>
  </si>
  <si>
    <t>ნინო ცინცქილაძე</t>
  </si>
  <si>
    <t>რუსთავი, მეგობრობის 4 ბინა 13</t>
  </si>
  <si>
    <t>01.06-15.11.2020</t>
  </si>
  <si>
    <t>ალექსი თურმანიძე</t>
  </si>
  <si>
    <t>გორი, ლომოურის 4</t>
  </si>
  <si>
    <t>23.04.2019-23.04.2020</t>
  </si>
  <si>
    <t>01024017508</t>
  </si>
  <si>
    <t>თამარ ქარუმიძე</t>
  </si>
  <si>
    <t>ქუთაისი, შ. რუსთაველის 46, ბ.4</t>
  </si>
  <si>
    <t>22.06.2020-22.06.2021</t>
  </si>
  <si>
    <t>დავით აფრასიძე</t>
  </si>
  <si>
    <t>ზუგდიდი, ზ. გამსახურდიას 14</t>
  </si>
  <si>
    <t>01.04-15.11.2020</t>
  </si>
  <si>
    <t>19001017135</t>
  </si>
  <si>
    <t>ვლადიმერ ვეკუა</t>
  </si>
  <si>
    <t>ოზურგეთი, ჭავჭავაძის 10, ბ.7</t>
  </si>
  <si>
    <t>08.20.2019-11.20.2020</t>
  </si>
  <si>
    <t>33001056327</t>
  </si>
  <si>
    <t>თამარ ქარცივაძე</t>
  </si>
  <si>
    <t>თელავი, სააკაძის მოედანი 2ა</t>
  </si>
  <si>
    <t>01.11.2019-15.11.2020</t>
  </si>
  <si>
    <t>500$ ექვივალენტი ლარში</t>
  </si>
  <si>
    <t>20001011314</t>
  </si>
  <si>
    <t>დემნა ხანჯალიაშვილი</t>
  </si>
  <si>
    <t>ბორჯომი, სააკაძის ქუჩა 2</t>
  </si>
  <si>
    <t>01.06.2020-01.05.2021</t>
  </si>
  <si>
    <t>404907730</t>
  </si>
  <si>
    <t>შპს "ჯეო ჰოსპიტალს"</t>
  </si>
  <si>
    <t>ფოთი, აღმაშენებლის 30/3ბ</t>
  </si>
  <si>
    <t>01.08-30.10.2020</t>
  </si>
  <si>
    <t>42001035986</t>
  </si>
  <si>
    <t>ი.მ. დიანა ბასარია</t>
  </si>
  <si>
    <t>ახალციხე, თაბუკაშვილის 7.</t>
  </si>
  <si>
    <t>15.08-15.11.2020</t>
  </si>
  <si>
    <t>47001012212</t>
  </si>
  <si>
    <t>დალი პარუნაშვილი</t>
  </si>
  <si>
    <t>გარდაბანი, აღმაშენებლის 123</t>
  </si>
  <si>
    <t>25.08-25.11.2020</t>
  </si>
  <si>
    <t>12001003950</t>
  </si>
  <si>
    <t>ბარაქალლახ ალიევი</t>
  </si>
  <si>
    <t>ქარელი, თამარ მეფის 16</t>
  </si>
  <si>
    <t>59002007687</t>
  </si>
  <si>
    <t>მაია ჩლაიძე</t>
  </si>
  <si>
    <t>ზესტაფონი, აღმაშენებლის 5</t>
  </si>
  <si>
    <t>18001038057</t>
  </si>
  <si>
    <t>ლილი მჭედლიძე</t>
  </si>
  <si>
    <t>ხაშური, რუსტაველის ქ N58 (64)</t>
  </si>
  <si>
    <t>20.08-20.11.2020</t>
  </si>
  <si>
    <t>57001014588</t>
  </si>
  <si>
    <t>დარეჯანი ტაბუცაძე</t>
  </si>
  <si>
    <t>გურჯაანი, დ. აღმაშენებლის 28</t>
  </si>
  <si>
    <t>01.09-01.11.2020</t>
  </si>
  <si>
    <t>13001008346</t>
  </si>
  <si>
    <t>მზია მენთეშაშვილი</t>
  </si>
  <si>
    <t>ხარაგაული, ს. მეფის 10</t>
  </si>
  <si>
    <t>56001010870</t>
  </si>
  <si>
    <t>ალექსანდრე მეტრეველი</t>
  </si>
  <si>
    <t>თერჯოლა, რუსთაველის 122</t>
  </si>
  <si>
    <t>21001037526</t>
  </si>
  <si>
    <t>ლუარსაბ აბჟანდაძე</t>
  </si>
  <si>
    <t>ყვარელი, ჭავჭავაძის 190</t>
  </si>
  <si>
    <t>45001001939</t>
  </si>
  <si>
    <t>გიორგი ბაღაღოშვილი</t>
  </si>
  <si>
    <t>ამბროლაური, დვალის ქ N 3</t>
  </si>
  <si>
    <t>04001009248</t>
  </si>
  <si>
    <t>ირმა მხეიძე</t>
  </si>
  <si>
    <t>სენაკი, ქ. გამსახურდიას 84</t>
  </si>
  <si>
    <t>39001018454</t>
  </si>
  <si>
    <t>ნუგზარი შეროზია</t>
  </si>
  <si>
    <t>მარტვილი, მშვიდობის ქ. 31</t>
  </si>
  <si>
    <t>29001010335</t>
  </si>
  <si>
    <t>ჯემალ გაბისონია</t>
  </si>
  <si>
    <t>აბაშა, თავისუფლრბის ქ N 40</t>
  </si>
  <si>
    <t>02001000787</t>
  </si>
  <si>
    <t>გელა კაჭარავა</t>
  </si>
  <si>
    <t>ლაგოდეხი, ზაქათლის ქ N 14</t>
  </si>
  <si>
    <t>25001003717</t>
  </si>
  <si>
    <t>მიხეილ ჯალიაშვილი</t>
  </si>
  <si>
    <t>ჩოხატაური, დუმბაძის N 7</t>
  </si>
  <si>
    <t>46001001748</t>
  </si>
  <si>
    <t>ავთანდილ მეგრელიშვილი</t>
  </si>
  <si>
    <t>სამტრედია, რუსთაველის N 25</t>
  </si>
  <si>
    <t>37001002909</t>
  </si>
  <si>
    <t>მერი ვასაძე</t>
  </si>
  <si>
    <t>ხობი, ცოტნე დადიანის 208</t>
  </si>
  <si>
    <t>58001003692</t>
  </si>
  <si>
    <t>რუსიკო ჭითანავა</t>
  </si>
  <si>
    <t>ბაღდათი, ვ/ფშაველას N6</t>
  </si>
  <si>
    <t>09001003816</t>
  </si>
  <si>
    <t>მანონი ნერგაძე</t>
  </si>
  <si>
    <t>წალკა, არისტოტელეს N5</t>
  </si>
  <si>
    <t>05.09-05.11.2020</t>
  </si>
  <si>
    <t>01005002749</t>
  </si>
  <si>
    <t>ზაზა ღვინჯილია</t>
  </si>
  <si>
    <t>წალენჯიხა, რუსთაველის N 13</t>
  </si>
  <si>
    <t>07.09-07.11.2020</t>
  </si>
  <si>
    <t>51001017795</t>
  </si>
  <si>
    <t>დავით ქანთარია</t>
  </si>
  <si>
    <t>თბილისი, ვ-ფშაველას 64</t>
  </si>
  <si>
    <t>01.09-30.11.2020</t>
  </si>
  <si>
    <t>9500$ ექვივალენტი ლარში</t>
  </si>
  <si>
    <t>შპს "რაფაელი"</t>
  </si>
  <si>
    <t>შპს "ექსპოგრაფი"</t>
  </si>
  <si>
    <t>ბანერი</t>
  </si>
  <si>
    <t>ორმოცაძე დავით</t>
  </si>
  <si>
    <t>თუმანიშვილი მარინა</t>
  </si>
  <si>
    <t>მპგ გაერთიანებული დემოკრატიული მოძრაობა</t>
  </si>
  <si>
    <t xml:space="preserve">სარჩევნო სუბიექტის უფლებამონაცვლეობა </t>
  </si>
  <si>
    <t>შპს ახალი ამბები</t>
  </si>
  <si>
    <t>საინფორმ.მომსახურება</t>
  </si>
  <si>
    <t>შპს მაგთიკომი</t>
  </si>
  <si>
    <t>კავშირგაბმულობის მომსახურება</t>
  </si>
  <si>
    <t>სსიპ ქ. ფოთის ვ.გუნიას სახელობის პროფესიული სახელმწიფო თეატრი</t>
  </si>
  <si>
    <t>საარჩევნო კამპანიის ტექნიკური უზრუნველყოფა</t>
  </si>
  <si>
    <t>შპს ასტილი</t>
  </si>
  <si>
    <t>სააგიტაციო მასალის დამზადება</t>
  </si>
  <si>
    <t>შპს კავკასიის ციფრული ქსელი</t>
  </si>
  <si>
    <t>სატელეფონო მომსახურება</t>
  </si>
  <si>
    <t>შპს Smarty</t>
  </si>
  <si>
    <t>ბანერი დაბეჭდილი</t>
  </si>
  <si>
    <t>გადასახდელი საპენსიო სააგენტოში</t>
  </si>
  <si>
    <t>ბეჭდური რეკლამი ხარჯი</t>
  </si>
  <si>
    <t>პოლიტიკური პარტია "ერთიანი საქართველო-დემოკრატიული მოძრაობა"</t>
  </si>
  <si>
    <t>კვ.მ</t>
  </si>
  <si>
    <t>ბადე სტიკერი</t>
  </si>
  <si>
    <t>ცალი</t>
  </si>
  <si>
    <t>შპს მონიტორ ედს</t>
  </si>
  <si>
    <t>ქუჩაში დამონტაჟებული ეკრანი</t>
  </si>
  <si>
    <t>ავანსი</t>
  </si>
  <si>
    <t>ფონიჭალა, რუსთავის გზ. N 263ა</t>
  </si>
  <si>
    <t>10.09-10.11.2020</t>
  </si>
  <si>
    <t>01016002936</t>
  </si>
  <si>
    <t>ჯასიმ აგიტიანი</t>
  </si>
  <si>
    <t>თემქა, ლ. რჩეულიშვილის N11</t>
  </si>
  <si>
    <t>01015020823</t>
  </si>
  <si>
    <t>ბეგი მეგრელიშვილი</t>
  </si>
  <si>
    <t>ახმეტა,</t>
  </si>
  <si>
    <t>თეთრიწყარო, კოსტავას N1</t>
  </si>
  <si>
    <t>ქობულეთი, აღმაშენებლის N22</t>
  </si>
  <si>
    <t>ბოლნისი, ს.ს ორბელიანის N101</t>
  </si>
  <si>
    <t>ლანჩხუთი, თავისუფლების ქ. N2</t>
  </si>
  <si>
    <t>ჭიათურა, ყაზბეგის ქ. N 26</t>
  </si>
  <si>
    <t>ასპინძა, ვარძიის ქ.N 16</t>
  </si>
  <si>
    <t>საგარეჯო, ერეკლე მეორის N76</t>
  </si>
  <si>
    <t>დმანისი, 9 აპრილის N 27</t>
  </si>
  <si>
    <t>03.09-03.11.2020</t>
  </si>
  <si>
    <t>08.09-08.11.2020</t>
  </si>
  <si>
    <t>42001004985</t>
  </si>
  <si>
    <t>01016003038</t>
  </si>
  <si>
    <t>61004053305</t>
  </si>
  <si>
    <t>10001007854</t>
  </si>
  <si>
    <t>26001000855</t>
  </si>
  <si>
    <t>54001009011</t>
  </si>
  <si>
    <t>05001002409</t>
  </si>
  <si>
    <t>36001049590</t>
  </si>
  <si>
    <t>15001014418</t>
  </si>
  <si>
    <t>ლეილა გოგნელაშვილი</t>
  </si>
  <si>
    <t>მზია ლობჟანიძე</t>
  </si>
  <si>
    <t>თეიმურაზ ევგენიძე</t>
  </si>
  <si>
    <t>კარინა ნინოშვილი</t>
  </si>
  <si>
    <t>ეკა ვადაჭკორია</t>
  </si>
  <si>
    <t>მარუსა ასანიძე</t>
  </si>
  <si>
    <t>იზოლდა ბერიძე</t>
  </si>
  <si>
    <t>ნათია კუპატაძე</t>
  </si>
  <si>
    <t>გურამ გურამიშვილი</t>
  </si>
  <si>
    <t>22.09.20-12.10.20</t>
  </si>
  <si>
    <t>აკაკი კიკვაძე</t>
  </si>
  <si>
    <t xml:space="preserve">გრიგოლ ბარამიძე, </t>
  </si>
  <si>
    <t>01018002112</t>
  </si>
  <si>
    <t xml:space="preserve">ანზორ ბიწაძე, </t>
  </si>
  <si>
    <t>01026007785</t>
  </si>
  <si>
    <t>GE79TB7324845061100002</t>
  </si>
  <si>
    <t>GE43TB7119136010100008</t>
  </si>
  <si>
    <t>01025005044</t>
  </si>
  <si>
    <t>01003003378</t>
  </si>
  <si>
    <t>დოკუმენტის თანგმნის საფასური</t>
  </si>
  <si>
    <t>ოქტომბერი</t>
  </si>
  <si>
    <t xml:space="preserve">ირმა </t>
  </si>
  <si>
    <t>ჯაფარიძე</t>
  </si>
  <si>
    <t>მამუკა</t>
  </si>
  <si>
    <t>აჩბა</t>
  </si>
  <si>
    <t>პოლიტიკური</t>
  </si>
  <si>
    <t>ქუთაისი</t>
  </si>
  <si>
    <t>06.10.20-08.10.20</t>
  </si>
  <si>
    <t xml:space="preserve">აკაკი </t>
  </si>
  <si>
    <t>კიკვაძე</t>
  </si>
  <si>
    <t xml:space="preserve">ოთარ </t>
  </si>
  <si>
    <t>თავართქილაძე</t>
  </si>
  <si>
    <t xml:space="preserve">ბესიკი </t>
  </si>
  <si>
    <t>დანელია</t>
  </si>
  <si>
    <t>ჩხოროწყუ, გობეჩიას N25</t>
  </si>
  <si>
    <t>მცხეთა, დ. აღმაშენებლის N108</t>
  </si>
  <si>
    <t>ხონი, ჭანტურიას N2</t>
  </si>
  <si>
    <t>01.10-01.11.2020</t>
  </si>
  <si>
    <t>10.10-10.11.2020</t>
  </si>
  <si>
    <t>65002002433</t>
  </si>
  <si>
    <t>31001007738</t>
  </si>
  <si>
    <t>55001006372</t>
  </si>
  <si>
    <t>გია ბებია</t>
  </si>
  <si>
    <t>ალექსანდრე თათარაშვილი</t>
  </si>
  <si>
    <t>ნოდარ კვიციანი</t>
  </si>
  <si>
    <t>ბროშურა</t>
  </si>
  <si>
    <t>შპს ედ ფაქტორი</t>
  </si>
  <si>
    <t>შპს კაბადონი+</t>
  </si>
  <si>
    <t>პროგრამა</t>
  </si>
  <si>
    <t>სტიკერი 110მმ დიამეტრის</t>
  </si>
  <si>
    <t>შპს ედსგრუპი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</si>
</sst>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name val="Arial"/>
    </font>
    <font>
      <sz val="9"/>
      <name val="Sylfaen"/>
    </font>
    <font>
      <sz val="11"/>
      <color theme="1"/>
      <name val="Calibri"/>
      <family val="2"/>
      <charset val="204"/>
      <scheme val="minor"/>
    </font>
    <font>
      <sz val="9"/>
      <color rgb="FF000000"/>
      <name val="BPG Arial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16">
    <xf numFmtId="0" fontId="0" fillId="0" borderId="0"/>
    <xf numFmtId="0" fontId="14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6" fillId="0" borderId="0"/>
    <xf numFmtId="0" fontId="5" fillId="0" borderId="0"/>
    <xf numFmtId="0" fontId="5" fillId="0" borderId="0"/>
    <xf numFmtId="0" fontId="4" fillId="0" borderId="0"/>
  </cellStyleXfs>
  <cellXfs count="515">
    <xf numFmtId="0" fontId="0" fillId="0" borderId="0" xfId="0"/>
    <xf numFmtId="0" fontId="20" fillId="0" borderId="0" xfId="0" applyFont="1" applyProtection="1"/>
    <xf numFmtId="0" fontId="20" fillId="0" borderId="0" xfId="0" applyFont="1" applyProtection="1">
      <protection locked="0"/>
    </xf>
    <xf numFmtId="0" fontId="20" fillId="0" borderId="0" xfId="1" applyFont="1" applyAlignment="1" applyProtection="1">
      <alignment horizontal="center" vertical="center"/>
      <protection locked="0"/>
    </xf>
    <xf numFmtId="3" fontId="2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1" applyFont="1" applyProtection="1">
      <protection locked="0"/>
    </xf>
    <xf numFmtId="0" fontId="25" fillId="0" borderId="0" xfId="1" applyFont="1" applyAlignment="1" applyProtection="1">
      <alignment horizontal="center" vertical="center"/>
      <protection locked="0"/>
    </xf>
    <xf numFmtId="0" fontId="20" fillId="0" borderId="1" xfId="0" applyFont="1" applyBorder="1" applyProtection="1">
      <protection locked="0"/>
    </xf>
    <xf numFmtId="0" fontId="26" fillId="0" borderId="0" xfId="1" applyFont="1" applyAlignment="1" applyProtection="1">
      <alignment horizontal="center" vertical="center" wrapText="1"/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Border="1" applyProtection="1">
      <protection locked="0"/>
    </xf>
    <xf numFmtId="0" fontId="25" fillId="2" borderId="1" xfId="1" applyFont="1" applyFill="1" applyBorder="1" applyAlignment="1" applyProtection="1">
      <alignment horizontal="left" vertical="center" wrapText="1"/>
    </xf>
    <xf numFmtId="0" fontId="25" fillId="2" borderId="1" xfId="1" applyFont="1" applyFill="1" applyBorder="1" applyAlignment="1" applyProtection="1">
      <alignment horizontal="left" vertical="center" wrapText="1" indent="1"/>
    </xf>
    <xf numFmtId="0" fontId="20" fillId="2" borderId="1" xfId="1" applyFont="1" applyFill="1" applyBorder="1" applyAlignment="1" applyProtection="1">
      <alignment horizontal="left" vertical="center" wrapText="1" indent="1"/>
    </xf>
    <xf numFmtId="0" fontId="20" fillId="2" borderId="1" xfId="1" applyFont="1" applyFill="1" applyBorder="1" applyAlignment="1" applyProtection="1">
      <alignment horizontal="left" vertical="center" wrapText="1" indent="2"/>
    </xf>
    <xf numFmtId="0" fontId="20" fillId="2" borderId="1" xfId="1" applyFont="1" applyFill="1" applyBorder="1" applyAlignment="1" applyProtection="1">
      <alignment horizontal="left" vertical="center" wrapText="1" indent="3"/>
    </xf>
    <xf numFmtId="0" fontId="20" fillId="2" borderId="1" xfId="1" applyFont="1" applyFill="1" applyBorder="1" applyAlignment="1" applyProtection="1">
      <alignment horizontal="left" vertical="center" wrapText="1" indent="4"/>
    </xf>
    <xf numFmtId="0" fontId="20" fillId="0" borderId="0" xfId="3" applyFont="1" applyAlignment="1" applyProtection="1">
      <alignment horizontal="center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0" fillId="0" borderId="0" xfId="3" applyFont="1" applyProtection="1">
      <protection locked="0"/>
    </xf>
    <xf numFmtId="0" fontId="20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2" fillId="0" borderId="0" xfId="4" applyFont="1" applyAlignment="1" applyProtection="1">
      <alignment vertical="center" wrapText="1"/>
      <protection locked="0"/>
    </xf>
    <xf numFmtId="0" fontId="23" fillId="0" borderId="0" xfId="4" applyFont="1" applyProtection="1">
      <protection locked="0"/>
    </xf>
    <xf numFmtId="0" fontId="22" fillId="0" borderId="1" xfId="4" applyFont="1" applyBorder="1" applyAlignment="1" applyProtection="1">
      <alignment vertical="center" wrapText="1"/>
      <protection locked="0"/>
    </xf>
    <xf numFmtId="0" fontId="20" fillId="0" borderId="0" xfId="0" applyFont="1" applyFill="1" applyProtection="1">
      <protection locked="0"/>
    </xf>
    <xf numFmtId="0" fontId="28" fillId="0" borderId="6" xfId="2" applyFont="1" applyFill="1" applyBorder="1" applyAlignment="1" applyProtection="1">
      <alignment horizontal="right" vertical="top" wrapText="1"/>
      <protection locked="0"/>
    </xf>
    <xf numFmtId="0" fontId="20" fillId="0" borderId="0" xfId="0" applyFont="1" applyFill="1" applyBorder="1" applyAlignment="1" applyProtection="1">
      <alignment horizontal="left" wrapText="1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25" fillId="0" borderId="0" xfId="0" applyFont="1" applyFill="1" applyBorder="1" applyAlignment="1" applyProtection="1">
      <alignment horizontal="left" indent="1"/>
      <protection locked="0"/>
    </xf>
    <xf numFmtId="0" fontId="25" fillId="0" borderId="0" xfId="0" applyFont="1" applyFill="1" applyBorder="1" applyAlignment="1" applyProtection="1">
      <alignment horizontal="left" vertical="center" indent="1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3" fontId="25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5" fillId="2" borderId="1" xfId="1" applyNumberFormat="1" applyFont="1" applyFill="1" applyBorder="1" applyAlignment="1" applyProtection="1">
      <alignment horizontal="right" vertical="center"/>
      <protection locked="0"/>
    </xf>
    <xf numFmtId="3" fontId="20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0" fillId="2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1" xfId="2" applyFont="1" applyFill="1" applyBorder="1" applyAlignment="1" applyProtection="1">
      <alignment horizontal="right" vertical="top"/>
      <protection locked="0"/>
    </xf>
    <xf numFmtId="165" fontId="20" fillId="0" borderId="1" xfId="2" applyNumberFormat="1" applyFont="1" applyFill="1" applyBorder="1" applyAlignment="1" applyProtection="1">
      <alignment horizontal="right" vertical="center"/>
      <protection locked="0"/>
    </xf>
    <xf numFmtId="166" fontId="20" fillId="0" borderId="1" xfId="2" applyNumberFormat="1" applyFont="1" applyFill="1" applyBorder="1" applyAlignment="1" applyProtection="1">
      <alignment horizontal="right" vertical="center"/>
      <protection locked="0"/>
    </xf>
    <xf numFmtId="4" fontId="20" fillId="0" borderId="1" xfId="2" applyNumberFormat="1" applyFont="1" applyFill="1" applyBorder="1" applyAlignment="1" applyProtection="1">
      <alignment horizontal="right" vertical="center"/>
      <protection locked="0"/>
    </xf>
    <xf numFmtId="164" fontId="20" fillId="0" borderId="1" xfId="2" applyNumberFormat="1" applyFont="1" applyFill="1" applyBorder="1" applyAlignment="1" applyProtection="1">
      <alignment horizontal="right" vertical="center"/>
      <protection locked="0"/>
    </xf>
    <xf numFmtId="0" fontId="20" fillId="0" borderId="4" xfId="3" applyFont="1" applyFill="1" applyBorder="1" applyAlignment="1" applyProtection="1">
      <alignment horizontal="right"/>
      <protection locked="0"/>
    </xf>
    <xf numFmtId="0" fontId="20" fillId="0" borderId="4" xfId="3" applyFont="1" applyBorder="1" applyAlignment="1" applyProtection="1">
      <alignment horizontal="right"/>
      <protection locked="0"/>
    </xf>
    <xf numFmtId="0" fontId="25" fillId="0" borderId="0" xfId="0" applyFont="1" applyAlignment="1" applyProtection="1">
      <alignment horizontal="left"/>
      <protection locked="0"/>
    </xf>
    <xf numFmtId="0" fontId="25" fillId="0" borderId="1" xfId="2" applyFont="1" applyFill="1" applyBorder="1" applyAlignment="1" applyProtection="1">
      <alignment horizontal="left" vertical="top" indent="1"/>
    </xf>
    <xf numFmtId="0" fontId="20" fillId="0" borderId="1" xfId="2" applyFont="1" applyFill="1" applyBorder="1" applyAlignment="1" applyProtection="1">
      <alignment horizontal="left" vertical="center" wrapText="1" indent="2"/>
    </xf>
    <xf numFmtId="0" fontId="25" fillId="2" borderId="5" xfId="1" applyFont="1" applyFill="1" applyBorder="1" applyAlignment="1" applyProtection="1">
      <alignment horizontal="left" vertical="center" wrapText="1"/>
    </xf>
    <xf numFmtId="0" fontId="20" fillId="0" borderId="5" xfId="3" applyFont="1" applyBorder="1" applyAlignment="1" applyProtection="1">
      <alignment horizontal="left" vertical="center" indent="1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left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left" indent="1"/>
    </xf>
    <xf numFmtId="0" fontId="20" fillId="0" borderId="1" xfId="0" applyFont="1" applyBorder="1" applyAlignment="1" applyProtection="1">
      <alignment wrapText="1"/>
    </xf>
    <xf numFmtId="0" fontId="25" fillId="0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wrapText="1"/>
    </xf>
    <xf numFmtId="0" fontId="20" fillId="0" borderId="1" xfId="0" applyFont="1" applyFill="1" applyBorder="1" applyAlignment="1" applyProtection="1">
      <alignment horizontal="left" vertical="center"/>
    </xf>
    <xf numFmtId="0" fontId="25" fillId="0" borderId="1" xfId="0" applyFont="1" applyFill="1" applyBorder="1" applyAlignment="1" applyProtection="1">
      <alignment horizontal="left" vertical="center" indent="1"/>
    </xf>
    <xf numFmtId="0" fontId="20" fillId="0" borderId="0" xfId="0" applyFont="1" applyFill="1" applyProtection="1"/>
    <xf numFmtId="0" fontId="24" fillId="0" borderId="1" xfId="4" applyFont="1" applyBorder="1" applyAlignment="1" applyProtection="1">
      <alignment vertical="center" wrapText="1"/>
    </xf>
    <xf numFmtId="0" fontId="22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30" fillId="0" borderId="2" xfId="5" applyFont="1" applyBorder="1" applyAlignment="1" applyProtection="1">
      <alignment wrapText="1"/>
      <protection locked="0"/>
    </xf>
    <xf numFmtId="0" fontId="22" fillId="0" borderId="0" xfId="4" applyFont="1" applyBorder="1" applyAlignment="1" applyProtection="1">
      <alignment vertical="center"/>
    </xf>
    <xf numFmtId="0" fontId="19" fillId="0" borderId="0" xfId="0" applyFont="1"/>
    <xf numFmtId="0" fontId="22" fillId="0" borderId="1" xfId="4" applyFont="1" applyBorder="1" applyAlignment="1" applyProtection="1">
      <alignment horizontal="center" vertical="center" wrapText="1"/>
      <protection locked="0"/>
    </xf>
    <xf numFmtId="3" fontId="20" fillId="0" borderId="0" xfId="1" applyNumberFormat="1" applyFont="1" applyAlignment="1" applyProtection="1">
      <alignment horizontal="center" vertical="center" wrapText="1"/>
      <protection locked="0"/>
    </xf>
    <xf numFmtId="0" fontId="25" fillId="0" borderId="0" xfId="0" applyFont="1" applyProtection="1">
      <protection locked="0"/>
    </xf>
    <xf numFmtId="0" fontId="20" fillId="0" borderId="3" xfId="0" applyFont="1" applyBorder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5" fillId="5" borderId="0" xfId="0" applyFont="1" applyFill="1" applyProtection="1"/>
    <xf numFmtId="0" fontId="20" fillId="5" borderId="0" xfId="1" applyFont="1" applyFill="1" applyBorder="1" applyAlignment="1" applyProtection="1">
      <alignment horizontal="center" vertical="center"/>
    </xf>
    <xf numFmtId="0" fontId="20" fillId="5" borderId="0" xfId="0" applyFont="1" applyFill="1" applyProtection="1"/>
    <xf numFmtId="0" fontId="20" fillId="5" borderId="0" xfId="0" applyFont="1" applyFill="1" applyBorder="1" applyProtection="1"/>
    <xf numFmtId="0" fontId="20" fillId="5" borderId="0" xfId="1" applyFont="1" applyFill="1" applyAlignment="1" applyProtection="1">
      <alignment vertical="center"/>
    </xf>
    <xf numFmtId="3" fontId="25" fillId="5" borderId="1" xfId="1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Protection="1"/>
    <xf numFmtId="0" fontId="20" fillId="2" borderId="0" xfId="0" applyFont="1" applyFill="1" applyProtection="1"/>
    <xf numFmtId="3" fontId="25" fillId="5" borderId="1" xfId="1" applyNumberFormat="1" applyFont="1" applyFill="1" applyBorder="1" applyAlignment="1" applyProtection="1">
      <alignment horizontal="right" vertical="center"/>
    </xf>
    <xf numFmtId="3" fontId="20" fillId="5" borderId="1" xfId="1" applyNumberFormat="1" applyFont="1" applyFill="1" applyBorder="1" applyAlignment="1" applyProtection="1">
      <alignment horizontal="right" vertical="center" wrapText="1"/>
    </xf>
    <xf numFmtId="3" fontId="25" fillId="5" borderId="1" xfId="1" applyNumberFormat="1" applyFont="1" applyFill="1" applyBorder="1" applyAlignment="1" applyProtection="1">
      <alignment horizontal="right" vertical="center" wrapText="1"/>
    </xf>
    <xf numFmtId="0" fontId="25" fillId="5" borderId="1" xfId="0" applyFont="1" applyFill="1" applyBorder="1" applyProtection="1"/>
    <xf numFmtId="3" fontId="25" fillId="5" borderId="1" xfId="0" applyNumberFormat="1" applyFont="1" applyFill="1" applyBorder="1" applyProtection="1"/>
    <xf numFmtId="0" fontId="25" fillId="0" borderId="1" xfId="1" applyFont="1" applyFill="1" applyBorder="1" applyAlignment="1" applyProtection="1">
      <alignment horizontal="left" vertical="center" wrapText="1" indent="1"/>
    </xf>
    <xf numFmtId="0" fontId="20" fillId="0" borderId="1" xfId="1" applyFont="1" applyFill="1" applyBorder="1" applyAlignment="1" applyProtection="1">
      <alignment horizontal="left" vertical="center" wrapText="1" indent="2"/>
    </xf>
    <xf numFmtId="3" fontId="25" fillId="6" borderId="1" xfId="1" applyNumberFormat="1" applyFont="1" applyFill="1" applyBorder="1" applyAlignment="1" applyProtection="1">
      <alignment horizontal="left" vertical="center" wrapText="1"/>
    </xf>
    <xf numFmtId="3" fontId="25" fillId="6" borderId="1" xfId="1" applyNumberFormat="1" applyFont="1" applyFill="1" applyBorder="1" applyAlignment="1" applyProtection="1">
      <alignment horizontal="center" vertical="center" wrapText="1"/>
    </xf>
    <xf numFmtId="0" fontId="20" fillId="6" borderId="0" xfId="1" applyFont="1" applyFill="1" applyProtection="1">
      <protection locked="0"/>
    </xf>
    <xf numFmtId="0" fontId="20" fillId="6" borderId="0" xfId="0" applyFont="1" applyFill="1" applyAlignment="1" applyProtection="1">
      <alignment horizontal="center" vertical="center"/>
      <protection locked="0"/>
    </xf>
    <xf numFmtId="0" fontId="26" fillId="6" borderId="0" xfId="1" applyFont="1" applyFill="1" applyAlignment="1" applyProtection="1">
      <alignment horizontal="center" vertical="center" wrapText="1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20" fillId="6" borderId="0" xfId="1" applyFont="1" applyFill="1" applyAlignment="1" applyProtection="1">
      <alignment horizontal="center" vertical="center"/>
      <protection locked="0"/>
    </xf>
    <xf numFmtId="0" fontId="20" fillId="6" borderId="0" xfId="0" applyFont="1" applyFill="1" applyProtection="1">
      <protection locked="0"/>
    </xf>
    <xf numFmtId="0" fontId="20" fillId="0" borderId="1" xfId="1" applyFont="1" applyFill="1" applyBorder="1" applyAlignment="1" applyProtection="1">
      <alignment horizontal="left" vertical="center" wrapText="1" indent="3"/>
    </xf>
    <xf numFmtId="0" fontId="20" fillId="0" borderId="1" xfId="1" applyFont="1" applyFill="1" applyBorder="1" applyAlignment="1" applyProtection="1">
      <alignment horizontal="left" vertical="center" wrapText="1" indent="1"/>
    </xf>
    <xf numFmtId="0" fontId="25" fillId="0" borderId="1" xfId="0" applyFont="1" applyFill="1" applyBorder="1" applyProtection="1">
      <protection locked="0"/>
    </xf>
    <xf numFmtId="0" fontId="20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20" fillId="5" borderId="0" xfId="1" applyFont="1" applyFill="1" applyBorder="1" applyAlignment="1" applyProtection="1">
      <alignment horizontal="right" vertical="center"/>
    </xf>
    <xf numFmtId="0" fontId="20" fillId="5" borderId="0" xfId="1" applyFont="1" applyFill="1" applyBorder="1" applyAlignment="1" applyProtection="1">
      <alignment horizontal="left" vertical="center"/>
    </xf>
    <xf numFmtId="0" fontId="20" fillId="5" borderId="0" xfId="0" applyFont="1" applyFill="1" applyBorder="1" applyProtection="1">
      <protection locked="0"/>
    </xf>
    <xf numFmtId="0" fontId="20" fillId="5" borderId="0" xfId="0" applyFont="1" applyFill="1" applyProtection="1">
      <protection locked="0"/>
    </xf>
    <xf numFmtId="3" fontId="25" fillId="5" borderId="1" xfId="1" applyNumberFormat="1" applyFont="1" applyFill="1" applyBorder="1" applyAlignment="1" applyProtection="1">
      <alignment horizontal="left" vertical="center" wrapText="1"/>
    </xf>
    <xf numFmtId="0" fontId="20" fillId="5" borderId="1" xfId="0" applyFont="1" applyFill="1" applyBorder="1" applyProtection="1"/>
    <xf numFmtId="0" fontId="20" fillId="5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20" fillId="0" borderId="0" xfId="0" applyFont="1" applyFill="1" applyBorder="1" applyProtection="1">
      <protection locked="0"/>
    </xf>
    <xf numFmtId="0" fontId="21" fillId="5" borderId="0" xfId="3" applyFont="1" applyFill="1" applyAlignment="1" applyProtection="1">
      <alignment horizontal="center" vertical="center" wrapText="1"/>
    </xf>
    <xf numFmtId="0" fontId="20" fillId="5" borderId="0" xfId="3" applyFont="1" applyFill="1" applyAlignment="1" applyProtection="1">
      <alignment horizontal="center" vertical="center"/>
      <protection locked="0"/>
    </xf>
    <xf numFmtId="0" fontId="20" fillId="5" borderId="0" xfId="3" applyFont="1" applyFill="1" applyProtection="1"/>
    <xf numFmtId="0" fontId="20" fillId="5" borderId="3" xfId="0" applyFont="1" applyFill="1" applyBorder="1" applyAlignment="1" applyProtection="1">
      <alignment horizontal="left"/>
    </xf>
    <xf numFmtId="0" fontId="20" fillId="5" borderId="0" xfId="0" applyFont="1" applyFill="1" applyBorder="1" applyAlignment="1" applyProtection="1">
      <alignment horizontal="left"/>
    </xf>
    <xf numFmtId="0" fontId="20" fillId="5" borderId="1" xfId="2" applyFont="1" applyFill="1" applyBorder="1" applyAlignment="1" applyProtection="1">
      <alignment horizontal="right" vertical="top"/>
    </xf>
    <xf numFmtId="0" fontId="25" fillId="5" borderId="4" xfId="3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Protection="1"/>
    <xf numFmtId="0" fontId="20" fillId="5" borderId="0" xfId="0" applyFont="1" applyFill="1" applyBorder="1" applyAlignment="1" applyProtection="1">
      <alignment horizontal="left" wrapText="1"/>
    </xf>
    <xf numFmtId="0" fontId="20" fillId="5" borderId="3" xfId="0" applyFont="1" applyFill="1" applyBorder="1" applyAlignment="1" applyProtection="1">
      <alignment horizontal="left" wrapText="1"/>
    </xf>
    <xf numFmtId="0" fontId="20" fillId="5" borderId="3" xfId="0" applyFont="1" applyFill="1" applyBorder="1" applyProtection="1"/>
    <xf numFmtId="0" fontId="25" fillId="5" borderId="3" xfId="0" applyFont="1" applyFill="1" applyBorder="1" applyAlignment="1" applyProtection="1">
      <alignment horizontal="center" vertical="center" wrapText="1"/>
    </xf>
    <xf numFmtId="0" fontId="25" fillId="5" borderId="1" xfId="0" applyFont="1" applyFill="1" applyBorder="1" applyAlignment="1" applyProtection="1">
      <alignment horizontal="right" vertical="center" wrapText="1"/>
    </xf>
    <xf numFmtId="0" fontId="20" fillId="5" borderId="0" xfId="0" applyFont="1" applyFill="1" applyAlignment="1" applyProtection="1">
      <alignment horizontal="center" vertical="center"/>
    </xf>
    <xf numFmtId="0" fontId="20" fillId="5" borderId="3" xfId="1" applyFont="1" applyFill="1" applyBorder="1" applyAlignment="1" applyProtection="1">
      <alignment horizontal="left" vertical="center"/>
    </xf>
    <xf numFmtId="0" fontId="27" fillId="5" borderId="8" xfId="2" applyFont="1" applyFill="1" applyBorder="1" applyAlignment="1" applyProtection="1">
      <alignment horizontal="center" vertical="top" wrapText="1"/>
    </xf>
    <xf numFmtId="0" fontId="27" fillId="5" borderId="27" xfId="2" applyFont="1" applyFill="1" applyBorder="1" applyAlignment="1" applyProtection="1">
      <alignment horizontal="center" vertical="top" wrapText="1"/>
    </xf>
    <xf numFmtId="1" fontId="27" fillId="5" borderId="27" xfId="2" applyNumberFormat="1" applyFont="1" applyFill="1" applyBorder="1" applyAlignment="1" applyProtection="1">
      <alignment horizontal="center" vertical="top" wrapText="1"/>
    </xf>
    <xf numFmtId="1" fontId="27" fillId="5" borderId="8" xfId="2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center"/>
    </xf>
    <xf numFmtId="0" fontId="22" fillId="5" borderId="1" xfId="4" applyFont="1" applyFill="1" applyBorder="1" applyAlignment="1" applyProtection="1">
      <alignment vertical="center" wrapText="1"/>
    </xf>
    <xf numFmtId="0" fontId="24" fillId="5" borderId="5" xfId="4" applyFont="1" applyFill="1" applyBorder="1" applyAlignment="1" applyProtection="1">
      <alignment horizontal="center" vertical="center" wrapText="1"/>
    </xf>
    <xf numFmtId="0" fontId="24" fillId="5" borderId="4" xfId="4" applyFont="1" applyFill="1" applyBorder="1" applyAlignment="1" applyProtection="1">
      <alignment horizontal="center" vertical="center" wrapText="1"/>
    </xf>
    <xf numFmtId="0" fontId="24" fillId="5" borderId="1" xfId="4" applyFont="1" applyFill="1" applyBorder="1" applyAlignment="1" applyProtection="1">
      <alignment horizontal="center" vertical="center" wrapText="1"/>
    </xf>
    <xf numFmtId="0" fontId="19" fillId="5" borderId="0" xfId="0" applyFont="1" applyFill="1" applyProtection="1"/>
    <xf numFmtId="0" fontId="0" fillId="5" borderId="0" xfId="0" applyFill="1" applyProtection="1"/>
    <xf numFmtId="14" fontId="20" fillId="5" borderId="0" xfId="1" applyNumberFormat="1" applyFont="1" applyFill="1" applyBorder="1" applyAlignment="1" applyProtection="1">
      <alignment vertical="center"/>
    </xf>
    <xf numFmtId="0" fontId="20" fillId="5" borderId="0" xfId="1" applyFont="1" applyFill="1" applyBorder="1" applyAlignment="1" applyProtection="1">
      <alignment vertical="center"/>
    </xf>
    <xf numFmtId="14" fontId="20" fillId="5" borderId="0" xfId="1" applyNumberFormat="1" applyFont="1" applyFill="1" applyBorder="1" applyAlignment="1" applyProtection="1">
      <alignment horizontal="center" vertical="center"/>
    </xf>
    <xf numFmtId="0" fontId="15" fillId="5" borderId="0" xfId="1" applyFont="1" applyFill="1" applyAlignment="1" applyProtection="1">
      <alignment horizontal="left" vertical="center"/>
    </xf>
    <xf numFmtId="0" fontId="14" fillId="5" borderId="0" xfId="0" applyFont="1" applyFill="1" applyProtection="1"/>
    <xf numFmtId="0" fontId="0" fillId="5" borderId="0" xfId="0" applyFill="1" applyProtection="1">
      <protection locked="0"/>
    </xf>
    <xf numFmtId="0" fontId="23" fillId="5" borderId="0" xfId="4" applyFont="1" applyFill="1" applyProtection="1">
      <protection locked="0"/>
    </xf>
    <xf numFmtId="0" fontId="0" fillId="5" borderId="0" xfId="0" applyFill="1" applyBorder="1" applyProtection="1"/>
    <xf numFmtId="0" fontId="24" fillId="5" borderId="5" xfId="4" applyFont="1" applyFill="1" applyBorder="1" applyAlignment="1" applyProtection="1">
      <alignment horizontal="left" vertical="center" wrapText="1"/>
    </xf>
    <xf numFmtId="0" fontId="20" fillId="5" borderId="0" xfId="3" applyFont="1" applyFill="1" applyProtection="1">
      <protection locked="0"/>
    </xf>
    <xf numFmtId="0" fontId="20" fillId="5" borderId="0" xfId="1" applyFont="1" applyFill="1" applyProtection="1">
      <protection locked="0"/>
    </xf>
    <xf numFmtId="0" fontId="26" fillId="5" borderId="0" xfId="1" applyFont="1" applyFill="1" applyAlignment="1" applyProtection="1">
      <alignment horizontal="center" vertical="center" wrapText="1"/>
      <protection locked="0"/>
    </xf>
    <xf numFmtId="0" fontId="22" fillId="5" borderId="1" xfId="4" applyFont="1" applyFill="1" applyBorder="1" applyAlignment="1" applyProtection="1">
      <alignment horizontal="center" vertical="center" wrapText="1"/>
    </xf>
    <xf numFmtId="14" fontId="30" fillId="0" borderId="2" xfId="5" applyNumberFormat="1" applyFont="1" applyBorder="1" applyAlignment="1" applyProtection="1">
      <alignment wrapText="1"/>
      <protection locked="0"/>
    </xf>
    <xf numFmtId="14" fontId="25" fillId="0" borderId="0" xfId="0" applyNumberFormat="1" applyFont="1" applyFill="1" applyBorder="1" applyAlignment="1" applyProtection="1">
      <alignment horizontal="center" vertical="center" wrapText="1"/>
    </xf>
    <xf numFmtId="0" fontId="27" fillId="0" borderId="28" xfId="2" applyFont="1" applyFill="1" applyBorder="1" applyAlignment="1" applyProtection="1">
      <alignment horizontal="center" vertical="top" wrapText="1"/>
      <protection locked="0"/>
    </xf>
    <xf numFmtId="1" fontId="27" fillId="0" borderId="2" xfId="2" applyNumberFormat="1" applyFont="1" applyFill="1" applyBorder="1" applyAlignment="1" applyProtection="1">
      <alignment horizontal="left" vertical="top" wrapText="1"/>
      <protection locked="0"/>
    </xf>
    <xf numFmtId="1" fontId="27" fillId="0" borderId="29" xfId="2" applyNumberFormat="1" applyFont="1" applyFill="1" applyBorder="1" applyAlignment="1" applyProtection="1">
      <alignment horizontal="left" vertical="top" wrapText="1"/>
      <protection locked="0"/>
    </xf>
    <xf numFmtId="0" fontId="29" fillId="5" borderId="1" xfId="2" applyFont="1" applyFill="1" applyBorder="1" applyAlignment="1" applyProtection="1">
      <alignment horizontal="center" vertical="top" wrapText="1"/>
    </xf>
    <xf numFmtId="1" fontId="29" fillId="5" borderId="1" xfId="2" applyNumberFormat="1" applyFont="1" applyFill="1" applyBorder="1" applyAlignment="1" applyProtection="1">
      <alignment horizontal="center" vertical="top" wrapText="1"/>
    </xf>
    <xf numFmtId="0" fontId="20" fillId="5" borderId="0" xfId="1" applyFont="1" applyFill="1" applyAlignment="1" applyProtection="1">
      <alignment horizontal="center" vertical="center"/>
    </xf>
    <xf numFmtId="0" fontId="20" fillId="5" borderId="0" xfId="1" applyFont="1" applyFill="1" applyBorder="1" applyAlignment="1" applyProtection="1">
      <alignment horizontal="center" vertical="center"/>
    </xf>
    <xf numFmtId="0" fontId="20" fillId="5" borderId="0" xfId="1" applyFont="1" applyFill="1" applyAlignment="1" applyProtection="1">
      <alignment horizontal="right" vertical="center"/>
    </xf>
    <xf numFmtId="0" fontId="20" fillId="5" borderId="0" xfId="1" applyFont="1" applyFill="1" applyBorder="1" applyAlignment="1" applyProtection="1">
      <alignment horizontal="center" vertical="center"/>
      <protection locked="0"/>
    </xf>
    <xf numFmtId="14" fontId="20" fillId="0" borderId="0" xfId="1" applyNumberFormat="1" applyFont="1" applyFill="1" applyBorder="1" applyAlignment="1" applyProtection="1">
      <alignment horizontal="right" vertical="center"/>
    </xf>
    <xf numFmtId="0" fontId="29" fillId="5" borderId="6" xfId="2" applyFont="1" applyFill="1" applyBorder="1" applyAlignment="1" applyProtection="1">
      <alignment horizontal="center" vertical="top" wrapText="1"/>
    </xf>
    <xf numFmtId="1" fontId="29" fillId="5" borderId="6" xfId="2" applyNumberFormat="1" applyFont="1" applyFill="1" applyBorder="1" applyAlignment="1" applyProtection="1">
      <alignment horizontal="center" vertical="top" wrapText="1"/>
    </xf>
    <xf numFmtId="0" fontId="29" fillId="0" borderId="6" xfId="2" applyFont="1" applyFill="1" applyBorder="1" applyAlignment="1" applyProtection="1">
      <alignment horizontal="left" vertical="top"/>
    </xf>
    <xf numFmtId="0" fontId="27" fillId="0" borderId="6" xfId="2" applyFont="1" applyFill="1" applyBorder="1" applyAlignment="1" applyProtection="1">
      <alignment horizontal="center" vertical="top" wrapText="1"/>
      <protection locked="0"/>
    </xf>
    <xf numFmtId="0" fontId="27" fillId="0" borderId="0" xfId="2" applyFont="1" applyFill="1" applyBorder="1" applyAlignment="1" applyProtection="1">
      <alignment horizontal="center" vertical="top" wrapText="1"/>
      <protection locked="0"/>
    </xf>
    <xf numFmtId="1" fontId="27" fillId="0" borderId="0" xfId="2" applyNumberFormat="1" applyFont="1" applyFill="1" applyBorder="1" applyAlignment="1" applyProtection="1">
      <alignment horizontal="center" vertical="top" wrapText="1"/>
      <protection locked="0"/>
    </xf>
    <xf numFmtId="1" fontId="27" fillId="5" borderId="6" xfId="2" applyNumberFormat="1" applyFont="1" applyFill="1" applyBorder="1" applyAlignment="1" applyProtection="1">
      <alignment horizontal="center" vertical="top" wrapText="1"/>
      <protection locked="0"/>
    </xf>
    <xf numFmtId="0" fontId="27" fillId="0" borderId="6" xfId="2" applyFont="1" applyFill="1" applyBorder="1" applyAlignment="1" applyProtection="1">
      <alignment horizontal="left" vertical="top" wrapText="1"/>
      <protection locked="0"/>
    </xf>
    <xf numFmtId="1" fontId="27" fillId="0" borderId="6" xfId="2" applyNumberFormat="1" applyFont="1" applyFill="1" applyBorder="1" applyAlignment="1" applyProtection="1">
      <alignment horizontal="left" vertical="top" wrapText="1"/>
      <protection locked="0"/>
    </xf>
    <xf numFmtId="0" fontId="28" fillId="5" borderId="6" xfId="2" applyFont="1" applyFill="1" applyBorder="1" applyAlignment="1" applyProtection="1">
      <alignment horizontal="right" vertical="top" wrapText="1"/>
      <protection locked="0"/>
    </xf>
    <xf numFmtId="0" fontId="27" fillId="0" borderId="7" xfId="2" applyFont="1" applyFill="1" applyBorder="1" applyAlignment="1" applyProtection="1">
      <alignment horizontal="left" vertical="top" wrapText="1"/>
      <protection locked="0"/>
    </xf>
    <xf numFmtId="1" fontId="27" fillId="0" borderId="7" xfId="2" applyNumberFormat="1" applyFont="1" applyFill="1" applyBorder="1" applyAlignment="1" applyProtection="1">
      <alignment horizontal="left" vertical="top" wrapText="1"/>
      <protection locked="0"/>
    </xf>
    <xf numFmtId="0" fontId="29" fillId="5" borderId="30" xfId="2" applyFont="1" applyFill="1" applyBorder="1" applyAlignment="1" applyProtection="1">
      <alignment horizontal="left" vertical="top"/>
      <protection locked="0"/>
    </xf>
    <xf numFmtId="0" fontId="27" fillId="5" borderId="30" xfId="2" applyFont="1" applyFill="1" applyBorder="1" applyAlignment="1" applyProtection="1">
      <alignment horizontal="left" vertical="top" wrapText="1"/>
      <protection locked="0"/>
    </xf>
    <xf numFmtId="0" fontId="27" fillId="5" borderId="31" xfId="2" applyFont="1" applyFill="1" applyBorder="1" applyAlignment="1" applyProtection="1">
      <alignment horizontal="left" vertical="top" wrapText="1"/>
      <protection locked="0"/>
    </xf>
    <xf numFmtId="1" fontId="27" fillId="5" borderId="31" xfId="2" applyNumberFormat="1" applyFont="1" applyFill="1" applyBorder="1" applyAlignment="1" applyProtection="1">
      <alignment horizontal="left" vertical="top" wrapText="1"/>
      <protection locked="0"/>
    </xf>
    <xf numFmtId="1" fontId="27" fillId="5" borderId="32" xfId="2" applyNumberFormat="1" applyFont="1" applyFill="1" applyBorder="1" applyAlignment="1" applyProtection="1">
      <alignment horizontal="left" vertical="top" wrapText="1"/>
      <protection locked="0"/>
    </xf>
    <xf numFmtId="0" fontId="28" fillId="5" borderId="7" xfId="2" applyFont="1" applyFill="1" applyBorder="1" applyAlignment="1" applyProtection="1">
      <alignment horizontal="right" vertical="top" wrapText="1"/>
      <protection locked="0"/>
    </xf>
    <xf numFmtId="0" fontId="20" fillId="2" borderId="0" xfId="0" applyFont="1" applyFill="1" applyProtection="1">
      <protection locked="0"/>
    </xf>
    <xf numFmtId="0" fontId="0" fillId="2" borderId="0" xfId="0" applyFill="1"/>
    <xf numFmtId="0" fontId="25" fillId="2" borderId="0" xfId="0" applyFont="1" applyFill="1" applyAlignment="1" applyProtection="1">
      <alignment horizont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20" fillId="2" borderId="3" xfId="0" applyFont="1" applyFill="1" applyBorder="1" applyProtection="1">
      <protection locked="0"/>
    </xf>
    <xf numFmtId="0" fontId="0" fillId="2" borderId="0" xfId="0" applyFill="1" applyBorder="1"/>
    <xf numFmtId="0" fontId="25" fillId="2" borderId="0" xfId="0" applyFont="1" applyFill="1" applyProtection="1">
      <protection locked="0"/>
    </xf>
    <xf numFmtId="0" fontId="20" fillId="2" borderId="0" xfId="0" applyFont="1" applyFill="1" applyBorder="1" applyProtection="1">
      <protection locked="0"/>
    </xf>
    <xf numFmtId="0" fontId="19" fillId="2" borderId="0" xfId="0" applyFont="1" applyFill="1"/>
    <xf numFmtId="0" fontId="19" fillId="5" borderId="0" xfId="3" applyFont="1" applyFill="1" applyProtection="1"/>
    <xf numFmtId="0" fontId="14" fillId="5" borderId="0" xfId="3" applyFill="1" applyProtection="1"/>
    <xf numFmtId="0" fontId="14" fillId="5" borderId="0" xfId="3" applyFill="1" applyBorder="1" applyProtection="1"/>
    <xf numFmtId="0" fontId="14" fillId="0" borderId="0" xfId="3" applyProtection="1">
      <protection locked="0"/>
    </xf>
    <xf numFmtId="14" fontId="14" fillId="0" borderId="1" xfId="3" applyNumberFormat="1" applyBorder="1" applyProtection="1">
      <protection locked="0"/>
    </xf>
    <xf numFmtId="0" fontId="25" fillId="0" borderId="0" xfId="3" applyFont="1" applyProtection="1">
      <protection locked="0"/>
    </xf>
    <xf numFmtId="0" fontId="20" fillId="0" borderId="3" xfId="3" applyFont="1" applyBorder="1" applyProtection="1">
      <protection locked="0"/>
    </xf>
    <xf numFmtId="0" fontId="14" fillId="0" borderId="0" xfId="3"/>
    <xf numFmtId="0" fontId="20" fillId="0" borderId="0" xfId="0" applyFont="1" applyAlignment="1" applyProtection="1">
      <alignment horizontal="left"/>
      <protection locked="0"/>
    </xf>
    <xf numFmtId="0" fontId="20" fillId="0" borderId="5" xfId="2" applyFont="1" applyFill="1" applyBorder="1" applyAlignment="1" applyProtection="1">
      <alignment horizontal="left" vertical="center" wrapText="1" indent="2"/>
    </xf>
    <xf numFmtId="4" fontId="20" fillId="0" borderId="4" xfId="2" applyNumberFormat="1" applyFont="1" applyFill="1" applyBorder="1" applyAlignment="1" applyProtection="1">
      <alignment horizontal="right" vertical="center"/>
      <protection locked="0"/>
    </xf>
    <xf numFmtId="0" fontId="22" fillId="0" borderId="2" xfId="4" applyFont="1" applyBorder="1" applyAlignment="1" applyProtection="1">
      <alignment vertical="center" wrapText="1"/>
      <protection locked="0"/>
    </xf>
    <xf numFmtId="14" fontId="20" fillId="0" borderId="0" xfId="1" applyNumberFormat="1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20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3" fillId="2" borderId="0" xfId="4" applyFont="1" applyFill="1" applyProtection="1">
      <protection locked="0"/>
    </xf>
    <xf numFmtId="0" fontId="25" fillId="2" borderId="0" xfId="0" applyFont="1" applyFill="1" applyAlignment="1" applyProtection="1">
      <alignment horizontal="left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14" fillId="2" borderId="0" xfId="0" applyFont="1" applyFill="1"/>
    <xf numFmtId="0" fontId="0" fillId="2" borderId="3" xfId="0" applyFill="1" applyBorder="1"/>
    <xf numFmtId="0" fontId="25" fillId="5" borderId="0" xfId="0" applyFont="1" applyFill="1" applyBorder="1" applyAlignment="1" applyProtection="1">
      <alignment horizontal="center"/>
      <protection locked="0"/>
    </xf>
    <xf numFmtId="0" fontId="20" fillId="5" borderId="0" xfId="0" applyFont="1" applyFill="1" applyBorder="1" applyAlignment="1" applyProtection="1">
      <alignment horizontal="center" vertical="center"/>
      <protection locked="0"/>
    </xf>
    <xf numFmtId="0" fontId="25" fillId="5" borderId="0" xfId="0" applyFont="1" applyFill="1" applyBorder="1" applyProtection="1">
      <protection locked="0"/>
    </xf>
    <xf numFmtId="0" fontId="19" fillId="5" borderId="0" xfId="0" applyFont="1" applyFill="1" applyBorder="1"/>
    <xf numFmtId="0" fontId="20" fillId="5" borderId="0" xfId="1" applyFont="1" applyFill="1" applyAlignment="1" applyProtection="1">
      <alignment horizontal="center" vertical="center"/>
    </xf>
    <xf numFmtId="0" fontId="20" fillId="5" borderId="0" xfId="1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/>
    </xf>
    <xf numFmtId="0" fontId="25" fillId="0" borderId="1" xfId="1" applyFont="1" applyFill="1" applyBorder="1" applyAlignment="1" applyProtection="1">
      <alignment horizontal="left" vertical="center" wrapText="1"/>
    </xf>
    <xf numFmtId="0" fontId="25" fillId="6" borderId="0" xfId="1" applyFont="1" applyFill="1" applyAlignment="1" applyProtection="1">
      <alignment horizontal="center" vertical="center"/>
      <protection locked="0"/>
    </xf>
    <xf numFmtId="3" fontId="25" fillId="2" borderId="1" xfId="1" applyNumberFormat="1" applyFont="1" applyFill="1" applyBorder="1" applyAlignment="1" applyProtection="1">
      <alignment horizontal="center" vertical="center"/>
      <protection locked="0"/>
    </xf>
    <xf numFmtId="3" fontId="20" fillId="6" borderId="0" xfId="1" applyNumberFormat="1" applyFont="1" applyFill="1" applyAlignment="1" applyProtection="1">
      <alignment horizontal="center" vertical="center"/>
      <protection locked="0"/>
    </xf>
    <xf numFmtId="3" fontId="20" fillId="0" borderId="0" xfId="1" applyNumberFormat="1" applyFont="1" applyAlignment="1" applyProtection="1">
      <alignment horizontal="center" vertical="center"/>
      <protection locked="0"/>
    </xf>
    <xf numFmtId="0" fontId="20" fillId="0" borderId="1" xfId="2" applyFont="1" applyFill="1" applyBorder="1" applyAlignment="1" applyProtection="1">
      <alignment horizontal="left" vertical="top"/>
      <protection locked="0"/>
    </xf>
    <xf numFmtId="0" fontId="34" fillId="6" borderId="0" xfId="0" applyFont="1" applyFill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20" fillId="0" borderId="1" xfId="1" applyFont="1" applyFill="1" applyBorder="1" applyAlignment="1" applyProtection="1">
      <alignment horizontal="left" vertical="center" wrapText="1" indent="4"/>
    </xf>
    <xf numFmtId="0" fontId="20" fillId="5" borderId="1" xfId="0" applyFont="1" applyFill="1" applyBorder="1" applyAlignment="1" applyProtection="1">
      <alignment horizontal="center"/>
    </xf>
    <xf numFmtId="0" fontId="20" fillId="0" borderId="5" xfId="0" applyFont="1" applyFill="1" applyBorder="1" applyAlignment="1" applyProtection="1">
      <alignment horizontal="left" vertical="center" indent="1"/>
    </xf>
    <xf numFmtId="0" fontId="20" fillId="5" borderId="34" xfId="0" applyFont="1" applyFill="1" applyBorder="1" applyAlignment="1" applyProtection="1">
      <alignment horizontal="center"/>
    </xf>
    <xf numFmtId="0" fontId="20" fillId="5" borderId="2" xfId="0" applyFont="1" applyFill="1" applyBorder="1" applyAlignment="1" applyProtection="1">
      <alignment horizontal="center"/>
    </xf>
    <xf numFmtId="0" fontId="20" fillId="5" borderId="0" xfId="1" applyFont="1" applyFill="1" applyAlignment="1" applyProtection="1">
      <alignment wrapText="1"/>
    </xf>
    <xf numFmtId="0" fontId="20" fillId="5" borderId="0" xfId="0" applyFont="1" applyFill="1" applyBorder="1" applyAlignment="1" applyProtection="1">
      <alignment wrapText="1"/>
    </xf>
    <xf numFmtId="0" fontId="20" fillId="0" borderId="0" xfId="0" applyFont="1" applyFill="1" applyBorder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20" fillId="0" borderId="0" xfId="3" applyFont="1" applyAlignment="1" applyProtection="1">
      <alignment wrapText="1"/>
      <protection locked="0"/>
    </xf>
    <xf numFmtId="0" fontId="25" fillId="0" borderId="0" xfId="0" applyFont="1" applyAlignment="1" applyProtection="1">
      <alignment wrapText="1"/>
      <protection locked="0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1" xfId="0" applyFont="1" applyFill="1" applyBorder="1" applyAlignment="1" applyProtection="1">
      <alignment horizontal="left" vertical="center" wrapText="1" indent="2"/>
    </xf>
    <xf numFmtId="0" fontId="27" fillId="0" borderId="9" xfId="2" applyFont="1" applyFill="1" applyBorder="1" applyAlignment="1" applyProtection="1">
      <alignment horizontal="left" vertical="top" wrapText="1"/>
      <protection locked="0"/>
    </xf>
    <xf numFmtId="0" fontId="27" fillId="0" borderId="33" xfId="2" applyFont="1" applyFill="1" applyBorder="1" applyAlignment="1" applyProtection="1">
      <alignment horizontal="left" vertical="top" wrapText="1"/>
      <protection locked="0"/>
    </xf>
    <xf numFmtId="0" fontId="20" fillId="5" borderId="1" xfId="0" applyFont="1" applyFill="1" applyBorder="1" applyProtection="1">
      <protection locked="0"/>
    </xf>
    <xf numFmtId="0" fontId="25" fillId="2" borderId="1" xfId="1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5" xfId="1" applyFont="1" applyFill="1" applyBorder="1" applyAlignment="1" applyProtection="1">
      <alignment horizontal="left" vertical="center" wrapText="1"/>
    </xf>
    <xf numFmtId="0" fontId="25" fillId="2" borderId="4" xfId="0" applyFont="1" applyFill="1" applyBorder="1" applyProtection="1"/>
    <xf numFmtId="3" fontId="20" fillId="5" borderId="35" xfId="1" applyNumberFormat="1" applyFont="1" applyFill="1" applyBorder="1" applyAlignment="1" applyProtection="1">
      <alignment horizontal="right" vertical="center" wrapText="1"/>
    </xf>
    <xf numFmtId="0" fontId="25" fillId="5" borderId="2" xfId="0" applyFont="1" applyFill="1" applyBorder="1" applyProtection="1"/>
    <xf numFmtId="3" fontId="20" fillId="5" borderId="34" xfId="1" applyNumberFormat="1" applyFont="1" applyFill="1" applyBorder="1" applyAlignment="1" applyProtection="1">
      <alignment horizontal="right" vertical="center" wrapText="1"/>
    </xf>
    <xf numFmtId="0" fontId="29" fillId="0" borderId="1" xfId="2" applyFont="1" applyFill="1" applyBorder="1" applyAlignment="1" applyProtection="1">
      <alignment horizontal="left" vertical="top" wrapText="1"/>
      <protection locked="0"/>
    </xf>
    <xf numFmtId="0" fontId="20" fillId="5" borderId="3" xfId="0" applyFont="1" applyFill="1" applyBorder="1" applyProtection="1">
      <protection locked="0"/>
    </xf>
    <xf numFmtId="0" fontId="0" fillId="5" borderId="3" xfId="0" applyFill="1" applyBorder="1"/>
    <xf numFmtId="0" fontId="20" fillId="5" borderId="0" xfId="1" applyFont="1" applyFill="1" applyAlignment="1" applyProtection="1">
      <alignment horizontal="center" vertical="center"/>
    </xf>
    <xf numFmtId="0" fontId="20" fillId="5" borderId="0" xfId="1" applyFont="1" applyFill="1" applyBorder="1" applyAlignment="1" applyProtection="1">
      <alignment horizontal="center" vertical="center"/>
    </xf>
    <xf numFmtId="0" fontId="20" fillId="5" borderId="0" xfId="1" applyFont="1" applyFill="1" applyAlignment="1" applyProtection="1">
      <alignment horizontal="right" vertical="center"/>
    </xf>
    <xf numFmtId="0" fontId="30" fillId="0" borderId="0" xfId="9" applyFont="1" applyAlignment="1" applyProtection="1">
      <alignment vertical="center"/>
      <protection locked="0"/>
    </xf>
    <xf numFmtId="49" fontId="30" fillId="0" borderId="0" xfId="9" applyNumberFormat="1" applyFont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22" fillId="2" borderId="0" xfId="9" applyFont="1" applyFill="1" applyBorder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14" fontId="24" fillId="2" borderId="0" xfId="9" applyNumberFormat="1" applyFont="1" applyFill="1" applyBorder="1" applyAlignment="1" applyProtection="1">
      <alignment vertical="center" wrapText="1"/>
    </xf>
    <xf numFmtId="14" fontId="22" fillId="2" borderId="3" xfId="9" applyNumberFormat="1" applyFont="1" applyFill="1" applyBorder="1" applyAlignment="1" applyProtection="1">
      <alignment horizontal="center" vertical="center"/>
    </xf>
    <xf numFmtId="14" fontId="22" fillId="2" borderId="3" xfId="9" applyNumberFormat="1" applyFont="1" applyFill="1" applyBorder="1" applyAlignment="1" applyProtection="1">
      <alignment vertical="center"/>
    </xf>
    <xf numFmtId="0" fontId="22" fillId="2" borderId="3" xfId="9" applyFont="1" applyFill="1" applyBorder="1" applyAlignment="1" applyProtection="1">
      <alignment vertical="center"/>
      <protection locked="0"/>
    </xf>
    <xf numFmtId="49" fontId="22" fillId="2" borderId="0" xfId="9" applyNumberFormat="1" applyFont="1" applyFill="1" applyBorder="1" applyAlignment="1" applyProtection="1">
      <alignment vertical="center"/>
      <protection locked="0"/>
    </xf>
    <xf numFmtId="0" fontId="22" fillId="0" borderId="0" xfId="9" applyFont="1" applyAlignment="1" applyProtection="1">
      <alignment vertical="center"/>
      <protection locked="0"/>
    </xf>
    <xf numFmtId="0" fontId="14" fillId="0" borderId="0" xfId="3" applyAlignment="1" applyProtection="1">
      <alignment vertical="center"/>
      <protection locked="0"/>
    </xf>
    <xf numFmtId="0" fontId="35" fillId="0" borderId="37" xfId="9" applyFont="1" applyBorder="1" applyAlignment="1" applyProtection="1">
      <alignment vertical="center" wrapText="1"/>
      <protection locked="0"/>
    </xf>
    <xf numFmtId="0" fontId="35" fillId="4" borderId="25" xfId="9" applyFont="1" applyFill="1" applyBorder="1" applyAlignment="1" applyProtection="1">
      <alignment vertical="center"/>
      <protection locked="0"/>
    </xf>
    <xf numFmtId="0" fontId="35" fillId="4" borderId="23" xfId="9" applyFont="1" applyFill="1" applyBorder="1" applyAlignment="1" applyProtection="1">
      <alignment vertical="center" wrapText="1"/>
      <protection locked="0"/>
    </xf>
    <xf numFmtId="0" fontId="35" fillId="4" borderId="22" xfId="9" applyFont="1" applyFill="1" applyBorder="1" applyAlignment="1" applyProtection="1">
      <alignment vertical="center" wrapText="1"/>
      <protection locked="0"/>
    </xf>
    <xf numFmtId="49" fontId="35" fillId="0" borderId="23" xfId="9" applyNumberFormat="1" applyFont="1" applyBorder="1" applyAlignment="1" applyProtection="1">
      <alignment vertical="center"/>
      <protection locked="0"/>
    </xf>
    <xf numFmtId="0" fontId="35" fillId="0" borderId="22" xfId="9" applyFont="1" applyBorder="1" applyAlignment="1" applyProtection="1">
      <alignment vertical="center" wrapText="1"/>
      <protection locked="0"/>
    </xf>
    <xf numFmtId="0" fontId="35" fillId="0" borderId="24" xfId="9" applyFont="1" applyBorder="1" applyAlignment="1" applyProtection="1">
      <alignment vertical="center"/>
      <protection locked="0"/>
    </xf>
    <xf numFmtId="0" fontId="35" fillId="0" borderId="23" xfId="9" applyFont="1" applyBorder="1" applyAlignment="1" applyProtection="1">
      <alignment vertical="center" wrapText="1"/>
      <protection locked="0"/>
    </xf>
    <xf numFmtId="14" fontId="35" fillId="0" borderId="23" xfId="9" applyNumberFormat="1" applyFont="1" applyBorder="1" applyAlignment="1" applyProtection="1">
      <alignment vertical="center" wrapText="1"/>
      <protection locked="0"/>
    </xf>
    <xf numFmtId="0" fontId="35" fillId="0" borderId="22" xfId="9" applyFont="1" applyBorder="1" applyAlignment="1" applyProtection="1">
      <alignment horizontal="center" vertical="center"/>
      <protection locked="0"/>
    </xf>
    <xf numFmtId="0" fontId="35" fillId="0" borderId="38" xfId="9" applyFont="1" applyBorder="1" applyAlignment="1" applyProtection="1">
      <alignment vertical="center" wrapText="1"/>
      <protection locked="0"/>
    </xf>
    <xf numFmtId="0" fontId="35" fillId="4" borderId="21" xfId="9" applyFont="1" applyFill="1" applyBorder="1" applyAlignment="1" applyProtection="1">
      <alignment vertical="center"/>
      <protection locked="0"/>
    </xf>
    <xf numFmtId="0" fontId="35" fillId="4" borderId="1" xfId="9" applyFont="1" applyFill="1" applyBorder="1" applyAlignment="1" applyProtection="1">
      <alignment vertical="center" wrapText="1"/>
      <protection locked="0"/>
    </xf>
    <xf numFmtId="0" fontId="35" fillId="4" borderId="20" xfId="9" applyFont="1" applyFill="1" applyBorder="1" applyAlignment="1" applyProtection="1">
      <alignment vertical="center" wrapText="1"/>
      <protection locked="0"/>
    </xf>
    <xf numFmtId="49" fontId="35" fillId="0" borderId="1" xfId="9" applyNumberFormat="1" applyFont="1" applyBorder="1" applyAlignment="1" applyProtection="1">
      <alignment vertical="center"/>
      <protection locked="0"/>
    </xf>
    <xf numFmtId="0" fontId="35" fillId="0" borderId="20" xfId="9" applyFont="1" applyBorder="1" applyAlignment="1" applyProtection="1">
      <alignment vertical="center" wrapText="1"/>
      <protection locked="0"/>
    </xf>
    <xf numFmtId="0" fontId="35" fillId="0" borderId="5" xfId="9" applyFont="1" applyBorder="1" applyAlignment="1" applyProtection="1">
      <alignment vertical="center"/>
      <protection locked="0"/>
    </xf>
    <xf numFmtId="0" fontId="35" fillId="0" borderId="2" xfId="9" applyFont="1" applyBorder="1" applyAlignment="1" applyProtection="1">
      <alignment vertical="center" wrapText="1"/>
      <protection locked="0"/>
    </xf>
    <xf numFmtId="14" fontId="35" fillId="0" borderId="2" xfId="9" applyNumberFormat="1" applyFont="1" applyBorder="1" applyAlignment="1" applyProtection="1">
      <alignment vertical="center" wrapText="1"/>
      <protection locked="0"/>
    </xf>
    <xf numFmtId="0" fontId="35" fillId="0" borderId="20" xfId="9" applyFont="1" applyBorder="1" applyAlignment="1" applyProtection="1">
      <alignment horizontal="center" vertical="center"/>
      <protection locked="0"/>
    </xf>
    <xf numFmtId="0" fontId="35" fillId="0" borderId="39" xfId="9" applyFont="1" applyBorder="1" applyAlignment="1" applyProtection="1">
      <alignment vertical="center" wrapText="1"/>
      <protection locked="0"/>
    </xf>
    <xf numFmtId="0" fontId="35" fillId="4" borderId="19" xfId="9" applyFont="1" applyFill="1" applyBorder="1" applyAlignment="1" applyProtection="1">
      <alignment vertical="center"/>
      <protection locked="0"/>
    </xf>
    <xf numFmtId="0" fontId="35" fillId="4" borderId="2" xfId="9" applyFont="1" applyFill="1" applyBorder="1" applyAlignment="1" applyProtection="1">
      <alignment vertical="center" wrapText="1"/>
      <protection locked="0"/>
    </xf>
    <xf numFmtId="0" fontId="35" fillId="0" borderId="18" xfId="9" applyFont="1" applyBorder="1" applyAlignment="1" applyProtection="1">
      <alignment horizontal="center" vertical="center"/>
      <protection locked="0"/>
    </xf>
    <xf numFmtId="0" fontId="30" fillId="0" borderId="0" xfId="9" applyFont="1" applyAlignment="1" applyProtection="1">
      <alignment horizontal="center" vertical="center"/>
      <protection locked="0"/>
    </xf>
    <xf numFmtId="0" fontId="32" fillId="5" borderId="12" xfId="9" applyFont="1" applyFill="1" applyBorder="1" applyAlignment="1" applyProtection="1">
      <alignment horizontal="center" vertical="center"/>
    </xf>
    <xf numFmtId="0" fontId="32" fillId="5" borderId="16" xfId="9" applyFont="1" applyFill="1" applyBorder="1" applyAlignment="1" applyProtection="1">
      <alignment horizontal="center" vertical="center"/>
    </xf>
    <xf numFmtId="0" fontId="32" fillId="5" borderId="15" xfId="9" applyFont="1" applyFill="1" applyBorder="1" applyAlignment="1" applyProtection="1">
      <alignment horizontal="center" vertical="center"/>
    </xf>
    <xf numFmtId="0" fontId="32" fillId="5" borderId="13" xfId="9" applyFont="1" applyFill="1" applyBorder="1" applyAlignment="1" applyProtection="1">
      <alignment horizontal="center" vertical="center"/>
    </xf>
    <xf numFmtId="0" fontId="32" fillId="5" borderId="14" xfId="9" applyFont="1" applyFill="1" applyBorder="1" applyAlignment="1" applyProtection="1">
      <alignment horizontal="center" vertical="center"/>
    </xf>
    <xf numFmtId="0" fontId="32" fillId="0" borderId="0" xfId="9" applyFont="1" applyAlignment="1" applyProtection="1">
      <alignment horizontal="center" vertical="center" wrapText="1"/>
      <protection locked="0"/>
    </xf>
    <xf numFmtId="0" fontId="32" fillId="5" borderId="11" xfId="9" applyFont="1" applyFill="1" applyBorder="1" applyAlignment="1" applyProtection="1">
      <alignment horizontal="center" vertical="center" wrapText="1"/>
    </xf>
    <xf numFmtId="0" fontId="32" fillId="4" borderId="16" xfId="9" applyFont="1" applyFill="1" applyBorder="1" applyAlignment="1" applyProtection="1">
      <alignment horizontal="center" vertical="center" wrapText="1"/>
    </xf>
    <xf numFmtId="0" fontId="32" fillId="4" borderId="14" xfId="9" applyFont="1" applyFill="1" applyBorder="1" applyAlignment="1" applyProtection="1">
      <alignment horizontal="center" vertical="center" wrapText="1"/>
    </xf>
    <xf numFmtId="0" fontId="32" fillId="4" borderId="13" xfId="9" applyFont="1" applyFill="1" applyBorder="1" applyAlignment="1" applyProtection="1">
      <alignment horizontal="center" vertical="center" wrapText="1"/>
    </xf>
    <xf numFmtId="0" fontId="32" fillId="3" borderId="16" xfId="9" applyFont="1" applyFill="1" applyBorder="1" applyAlignment="1" applyProtection="1">
      <alignment horizontal="center" vertical="center" wrapText="1"/>
    </xf>
    <xf numFmtId="0" fontId="32" fillId="3" borderId="17" xfId="9" applyFont="1" applyFill="1" applyBorder="1" applyAlignment="1" applyProtection="1">
      <alignment horizontal="center" vertical="center" wrapText="1"/>
    </xf>
    <xf numFmtId="49" fontId="32" fillId="3" borderId="14" xfId="9" applyNumberFormat="1" applyFont="1" applyFill="1" applyBorder="1" applyAlignment="1" applyProtection="1">
      <alignment horizontal="center" vertical="center" wrapText="1"/>
    </xf>
    <xf numFmtId="0" fontId="32" fillId="3" borderId="10" xfId="9" applyFont="1" applyFill="1" applyBorder="1" applyAlignment="1" applyProtection="1">
      <alignment horizontal="center" vertical="center" wrapText="1"/>
    </xf>
    <xf numFmtId="0" fontId="32" fillId="5" borderId="15" xfId="9" applyFont="1" applyFill="1" applyBorder="1" applyAlignment="1" applyProtection="1">
      <alignment horizontal="center" vertical="center" wrapText="1"/>
    </xf>
    <xf numFmtId="0" fontId="32" fillId="5" borderId="14" xfId="9" applyFont="1" applyFill="1" applyBorder="1" applyAlignment="1" applyProtection="1">
      <alignment horizontal="center" vertical="center" wrapText="1"/>
    </xf>
    <xf numFmtId="0" fontId="32" fillId="5" borderId="13" xfId="9" applyFont="1" applyFill="1" applyBorder="1" applyAlignment="1" applyProtection="1">
      <alignment horizontal="center" vertical="center" wrapText="1"/>
    </xf>
    <xf numFmtId="0" fontId="30" fillId="5" borderId="40" xfId="9" applyFont="1" applyFill="1" applyBorder="1" applyAlignment="1" applyProtection="1">
      <alignment vertical="center"/>
    </xf>
    <xf numFmtId="0" fontId="20" fillId="5" borderId="0" xfId="0" applyFont="1" applyFill="1" applyBorder="1" applyAlignment="1">
      <alignment vertical="center"/>
    </xf>
    <xf numFmtId="0" fontId="30" fillId="5" borderId="0" xfId="9" applyFont="1" applyFill="1" applyBorder="1" applyAlignment="1" applyProtection="1">
      <alignment vertical="center"/>
    </xf>
    <xf numFmtId="0" fontId="31" fillId="5" borderId="0" xfId="9" applyFont="1" applyFill="1" applyBorder="1" applyAlignment="1" applyProtection="1">
      <alignment vertical="center"/>
    </xf>
    <xf numFmtId="0" fontId="30" fillId="5" borderId="41" xfId="9" applyFont="1" applyFill="1" applyBorder="1" applyAlignment="1" applyProtection="1">
      <alignment vertical="center"/>
    </xf>
    <xf numFmtId="0" fontId="22" fillId="5" borderId="40" xfId="9" applyFont="1" applyFill="1" applyBorder="1" applyAlignment="1" applyProtection="1">
      <alignment vertical="center"/>
      <protection locked="0"/>
    </xf>
    <xf numFmtId="0" fontId="22" fillId="5" borderId="0" xfId="9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vertical="center"/>
      <protection locked="0"/>
    </xf>
    <xf numFmtId="49" fontId="22" fillId="5" borderId="0" xfId="9" applyNumberFormat="1" applyFont="1" applyFill="1" applyBorder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167" fontId="22" fillId="5" borderId="0" xfId="9" applyNumberFormat="1" applyFont="1" applyFill="1" applyBorder="1" applyAlignment="1" applyProtection="1">
      <alignment vertical="center"/>
    </xf>
    <xf numFmtId="0" fontId="24" fillId="5" borderId="0" xfId="9" applyFont="1" applyFill="1" applyBorder="1" applyAlignment="1" applyProtection="1">
      <alignment horizontal="right" vertical="center"/>
    </xf>
    <xf numFmtId="0" fontId="22" fillId="5" borderId="41" xfId="9" applyFont="1" applyFill="1" applyBorder="1" applyAlignment="1" applyProtection="1">
      <alignment vertical="center"/>
    </xf>
    <xf numFmtId="14" fontId="22" fillId="0" borderId="40" xfId="9" applyNumberFormat="1" applyFont="1" applyBorder="1" applyAlignment="1" applyProtection="1">
      <alignment vertical="center"/>
      <protection locked="0"/>
    </xf>
    <xf numFmtId="0" fontId="20" fillId="5" borderId="0" xfId="0" applyFont="1" applyFill="1" applyBorder="1" applyAlignment="1" applyProtection="1">
      <alignment vertical="center"/>
    </xf>
    <xf numFmtId="0" fontId="20" fillId="5" borderId="41" xfId="0" applyFont="1" applyFill="1" applyBorder="1" applyAlignment="1" applyProtection="1">
      <alignment vertical="center"/>
    </xf>
    <xf numFmtId="0" fontId="22" fillId="5" borderId="40" xfId="9" applyFont="1" applyFill="1" applyBorder="1" applyAlignment="1" applyProtection="1">
      <alignment horizontal="right" vertical="center"/>
    </xf>
    <xf numFmtId="0" fontId="25" fillId="5" borderId="0" xfId="0" applyFont="1" applyFill="1" applyBorder="1" applyAlignment="1" applyProtection="1">
      <alignment vertical="center"/>
    </xf>
    <xf numFmtId="0" fontId="25" fillId="5" borderId="41" xfId="0" applyFont="1" applyFill="1" applyBorder="1" applyAlignment="1" applyProtection="1">
      <alignment vertical="center"/>
    </xf>
    <xf numFmtId="0" fontId="20" fillId="5" borderId="0" xfId="1" applyFont="1" applyFill="1" applyAlignment="1" applyProtection="1">
      <alignment horizontal="center" vertical="center"/>
    </xf>
    <xf numFmtId="0" fontId="20" fillId="5" borderId="0" xfId="1" applyFont="1" applyFill="1" applyBorder="1" applyAlignment="1" applyProtection="1">
      <alignment horizontal="center" vertical="center"/>
    </xf>
    <xf numFmtId="0" fontId="25" fillId="5" borderId="0" xfId="0" applyFont="1" applyFill="1" applyAlignment="1" applyProtection="1">
      <alignment horizontal="left" vertical="center"/>
    </xf>
    <xf numFmtId="168" fontId="35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2" fillId="2" borderId="0" xfId="10" applyNumberFormat="1" applyFont="1" applyFill="1" applyBorder="1" applyAlignment="1" applyProtection="1">
      <alignment vertical="center"/>
    </xf>
    <xf numFmtId="0" fontId="22" fillId="2" borderId="0" xfId="10" applyFont="1" applyFill="1" applyBorder="1" applyAlignment="1" applyProtection="1">
      <alignment vertical="center"/>
      <protection locked="0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4" fillId="2" borderId="0" xfId="10" applyNumberFormat="1" applyFont="1" applyFill="1" applyBorder="1" applyAlignment="1" applyProtection="1">
      <alignment horizontal="center" vertical="center"/>
    </xf>
    <xf numFmtId="14" fontId="24" fillId="2" borderId="0" xfId="10" applyNumberFormat="1" applyFont="1" applyFill="1" applyBorder="1" applyAlignment="1" applyProtection="1">
      <alignment vertical="center"/>
    </xf>
    <xf numFmtId="14" fontId="24" fillId="2" borderId="0" xfId="10" applyNumberFormat="1" applyFont="1" applyFill="1" applyBorder="1" applyAlignment="1" applyProtection="1">
      <alignment vertical="center" wrapText="1"/>
    </xf>
    <xf numFmtId="0" fontId="20" fillId="2" borderId="0" xfId="1" applyFont="1" applyFill="1" applyBorder="1" applyAlignment="1" applyProtection="1">
      <alignment horizontal="left" vertical="center" wrapText="1" indent="1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/>
    <xf numFmtId="0" fontId="25" fillId="5" borderId="1" xfId="1" applyFont="1" applyFill="1" applyBorder="1" applyAlignment="1" applyProtection="1">
      <alignment horizontal="left" vertical="center" wrapText="1" indent="1"/>
    </xf>
    <xf numFmtId="0" fontId="25" fillId="5" borderId="1" xfId="0" applyFont="1" applyFill="1" applyBorder="1" applyProtection="1">
      <protection locked="0"/>
    </xf>
    <xf numFmtId="0" fontId="20" fillId="5" borderId="0" xfId="1" applyFont="1" applyFill="1" applyBorder="1" applyAlignment="1" applyProtection="1">
      <alignment horizontal="center" vertical="center"/>
    </xf>
    <xf numFmtId="0" fontId="29" fillId="5" borderId="6" xfId="2" applyFont="1" applyFill="1" applyBorder="1" applyAlignment="1" applyProtection="1">
      <alignment horizontal="center" vertical="center" wrapText="1"/>
    </xf>
    <xf numFmtId="1" fontId="29" fillId="5" borderId="6" xfId="2" applyNumberFormat="1" applyFont="1" applyFill="1" applyBorder="1" applyAlignment="1" applyProtection="1">
      <alignment horizontal="center" vertical="center" wrapText="1"/>
    </xf>
    <xf numFmtId="0" fontId="33" fillId="2" borderId="0" xfId="0" applyFont="1" applyFill="1" applyBorder="1" applyProtection="1"/>
    <xf numFmtId="0" fontId="33" fillId="2" borderId="0" xfId="0" applyFont="1" applyFill="1" applyBorder="1" applyAlignment="1" applyProtection="1">
      <alignment horizontal="center" vertical="center"/>
    </xf>
    <xf numFmtId="0" fontId="34" fillId="5" borderId="41" xfId="0" applyFont="1" applyFill="1" applyBorder="1" applyAlignment="1">
      <alignment vertical="center"/>
    </xf>
    <xf numFmtId="2" fontId="27" fillId="0" borderId="26" xfId="2" applyNumberFormat="1" applyFont="1" applyFill="1" applyBorder="1" applyAlignment="1" applyProtection="1">
      <alignment horizontal="left" vertical="top" wrapText="1"/>
    </xf>
    <xf numFmtId="0" fontId="20" fillId="0" borderId="0" xfId="0" applyFont="1" applyAlignment="1" applyProtection="1">
      <alignment vertical="top" wrapText="1"/>
      <protection locked="0"/>
    </xf>
    <xf numFmtId="14" fontId="20" fillId="0" borderId="0" xfId="1" applyNumberFormat="1" applyFont="1" applyFill="1" applyBorder="1" applyAlignment="1" applyProtection="1">
      <alignment horizontal="center" vertical="center"/>
    </xf>
    <xf numFmtId="0" fontId="20" fillId="5" borderId="0" xfId="1" applyFont="1" applyFill="1" applyAlignment="1" applyProtection="1">
      <alignment horizontal="center" vertical="center"/>
    </xf>
    <xf numFmtId="0" fontId="20" fillId="5" borderId="0" xfId="1" applyFont="1" applyFill="1" applyBorder="1" applyAlignment="1" applyProtection="1">
      <alignment horizontal="center" vertical="center"/>
    </xf>
    <xf numFmtId="0" fontId="20" fillId="5" borderId="0" xfId="1" applyFont="1" applyFill="1" applyAlignment="1" applyProtection="1">
      <alignment horizontal="right" vertical="center"/>
    </xf>
    <xf numFmtId="0" fontId="22" fillId="5" borderId="0" xfId="9" applyFont="1" applyFill="1" applyAlignment="1" applyProtection="1">
      <alignment vertical="center"/>
      <protection locked="0"/>
    </xf>
    <xf numFmtId="14" fontId="24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left" vertical="center"/>
    </xf>
    <xf numFmtId="0" fontId="34" fillId="5" borderId="0" xfId="0" applyFont="1" applyFill="1" applyProtection="1"/>
    <xf numFmtId="0" fontId="20" fillId="0" borderId="2" xfId="1" applyFont="1" applyFill="1" applyBorder="1" applyAlignment="1" applyProtection="1">
      <alignment horizontal="left" vertical="center" wrapText="1" indent="1"/>
    </xf>
    <xf numFmtId="0" fontId="25" fillId="0" borderId="2" xfId="1" applyFont="1" applyFill="1" applyBorder="1" applyAlignment="1" applyProtection="1">
      <alignment horizontal="left" vertical="center" wrapText="1" indent="1"/>
    </xf>
    <xf numFmtId="0" fontId="20" fillId="0" borderId="1" xfId="1" applyFont="1" applyBorder="1" applyAlignment="1">
      <alignment horizontal="left" vertical="center" wrapText="1"/>
    </xf>
    <xf numFmtId="0" fontId="20" fillId="0" borderId="1" xfId="3" applyFont="1" applyBorder="1" applyProtection="1">
      <protection locked="0"/>
    </xf>
    <xf numFmtId="0" fontId="20" fillId="5" borderId="0" xfId="3" applyFont="1" applyFill="1" applyBorder="1" applyProtection="1"/>
    <xf numFmtId="0" fontId="25" fillId="2" borderId="0" xfId="3" applyFont="1" applyFill="1" applyBorder="1" applyAlignment="1" applyProtection="1">
      <alignment horizontal="left"/>
    </xf>
    <xf numFmtId="0" fontId="20" fillId="2" borderId="0" xfId="3" applyFont="1" applyFill="1" applyBorder="1" applyProtection="1"/>
    <xf numFmtId="0" fontId="14" fillId="2" borderId="0" xfId="3" applyFill="1" applyBorder="1" applyProtection="1"/>
    <xf numFmtId="0" fontId="14" fillId="2" borderId="0" xfId="3" applyFill="1" applyProtection="1"/>
    <xf numFmtId="0" fontId="14" fillId="2" borderId="0" xfId="3" applyFill="1"/>
    <xf numFmtId="0" fontId="14" fillId="5" borderId="0" xfId="3" applyFont="1" applyFill="1" applyProtection="1"/>
    <xf numFmtId="0" fontId="24" fillId="5" borderId="5" xfId="15" applyFont="1" applyFill="1" applyBorder="1" applyAlignment="1" applyProtection="1">
      <alignment horizontal="center" vertical="center" wrapText="1"/>
    </xf>
    <xf numFmtId="0" fontId="24" fillId="5" borderId="1" xfId="15" applyFont="1" applyFill="1" applyBorder="1" applyAlignment="1" applyProtection="1">
      <alignment horizontal="center" vertical="center" wrapText="1"/>
    </xf>
    <xf numFmtId="0" fontId="22" fillId="0" borderId="1" xfId="15" applyFont="1" applyBorder="1" applyAlignment="1" applyProtection="1">
      <alignment horizontal="center" vertical="center" wrapText="1"/>
      <protection locked="0"/>
    </xf>
    <xf numFmtId="0" fontId="22" fillId="0" borderId="1" xfId="15" applyFont="1" applyBorder="1" applyAlignment="1" applyProtection="1">
      <alignment vertical="center" wrapText="1"/>
      <protection locked="0"/>
    </xf>
    <xf numFmtId="0" fontId="23" fillId="0" borderId="0" xfId="15" applyFont="1" applyProtection="1">
      <protection locked="0"/>
    </xf>
    <xf numFmtId="0" fontId="25" fillId="0" borderId="0" xfId="3" applyFont="1" applyAlignment="1" applyProtection="1">
      <alignment horizontal="center"/>
      <protection locked="0"/>
    </xf>
    <xf numFmtId="0" fontId="14" fillId="0" borderId="3" xfId="3" applyBorder="1"/>
    <xf numFmtId="0" fontId="14" fillId="2" borderId="0" xfId="3" applyFill="1" applyProtection="1">
      <protection locked="0"/>
    </xf>
    <xf numFmtId="0" fontId="23" fillId="2" borderId="0" xfId="15" applyFont="1" applyFill="1" applyProtection="1">
      <protection locked="0"/>
    </xf>
    <xf numFmtId="0" fontId="20" fillId="2" borderId="0" xfId="3" applyFont="1" applyFill="1" applyProtection="1">
      <protection locked="0"/>
    </xf>
    <xf numFmtId="0" fontId="25" fillId="2" borderId="0" xfId="3" applyFont="1" applyFill="1" applyAlignment="1" applyProtection="1">
      <alignment horizontal="center"/>
      <protection locked="0"/>
    </xf>
    <xf numFmtId="0" fontId="20" fillId="2" borderId="0" xfId="3" applyFont="1" applyFill="1" applyAlignment="1" applyProtection="1">
      <alignment horizontal="center" vertical="center"/>
      <protection locked="0"/>
    </xf>
    <xf numFmtId="0" fontId="20" fillId="2" borderId="3" xfId="3" applyFont="1" applyFill="1" applyBorder="1" applyProtection="1">
      <protection locked="0"/>
    </xf>
    <xf numFmtId="0" fontId="14" fillId="2" borderId="3" xfId="3" applyFill="1" applyBorder="1"/>
    <xf numFmtId="0" fontId="25" fillId="2" borderId="0" xfId="3" applyFont="1" applyFill="1" applyProtection="1">
      <protection locked="0"/>
    </xf>
    <xf numFmtId="0" fontId="20" fillId="2" borderId="0" xfId="3" applyFont="1" applyFill="1" applyBorder="1" applyProtection="1">
      <protection locked="0"/>
    </xf>
    <xf numFmtId="0" fontId="19" fillId="2" borderId="0" xfId="3" applyFont="1" applyFill="1"/>
    <xf numFmtId="0" fontId="20" fillId="5" borderId="0" xfId="3" applyFont="1" applyFill="1" applyAlignment="1" applyProtection="1">
      <alignment horizontal="left" vertical="center"/>
    </xf>
    <xf numFmtId="0" fontId="14" fillId="5" borderId="0" xfId="3" applyFill="1" applyBorder="1"/>
    <xf numFmtId="0" fontId="24" fillId="4" borderId="1" xfId="3" applyFont="1" applyFill="1" applyBorder="1" applyAlignment="1">
      <alignment horizontal="center" vertical="center"/>
    </xf>
    <xf numFmtId="0" fontId="24" fillId="4" borderId="1" xfId="3" applyFont="1" applyFill="1" applyBorder="1" applyAlignment="1">
      <alignment horizontal="center" vertical="center" wrapText="1"/>
    </xf>
    <xf numFmtId="0" fontId="24" fillId="0" borderId="1" xfId="3" applyFont="1" applyBorder="1" applyAlignment="1">
      <alignment horizontal="left" vertical="center"/>
    </xf>
    <xf numFmtId="0" fontId="22" fillId="0" borderId="1" xfId="3" applyFont="1" applyBorder="1"/>
    <xf numFmtId="0" fontId="22" fillId="2" borderId="1" xfId="3" applyFont="1" applyFill="1" applyBorder="1"/>
    <xf numFmtId="0" fontId="24" fillId="0" borderId="1" xfId="3" applyFont="1" applyBorder="1" applyAlignment="1">
      <alignment horizontal="center"/>
    </xf>
    <xf numFmtId="0" fontId="22" fillId="0" borderId="1" xfId="3" applyFont="1" applyBorder="1" applyAlignment="1">
      <alignment horizontal="right"/>
    </xf>
    <xf numFmtId="0" fontId="24" fillId="0" borderId="1" xfId="3" applyFont="1" applyBorder="1" applyAlignment="1">
      <alignment horizontal="center" vertical="center"/>
    </xf>
    <xf numFmtId="0" fontId="22" fillId="5" borderId="1" xfId="3" applyFont="1" applyFill="1" applyBorder="1"/>
    <xf numFmtId="0" fontId="22" fillId="0" borderId="1" xfId="3" applyFont="1" applyBorder="1" applyAlignment="1">
      <alignment horizontal="left" vertical="center"/>
    </xf>
    <xf numFmtId="0" fontId="14" fillId="0" borderId="0" xfId="3" applyFill="1"/>
    <xf numFmtId="0" fontId="19" fillId="0" borderId="0" xfId="3" applyFont="1"/>
    <xf numFmtId="0" fontId="20" fillId="0" borderId="0" xfId="3" applyFont="1" applyFill="1" applyBorder="1" applyProtection="1">
      <protection locked="0"/>
    </xf>
    <xf numFmtId="0" fontId="20" fillId="0" borderId="0" xfId="3" applyFont="1" applyFill="1" applyProtection="1">
      <protection locked="0"/>
    </xf>
    <xf numFmtId="0" fontId="22" fillId="0" borderId="0" xfId="3" applyFont="1" applyBorder="1"/>
    <xf numFmtId="0" fontId="22" fillId="0" borderId="0" xfId="3" applyFont="1" applyBorder="1" applyAlignment="1">
      <alignment horizontal="left" vertical="center"/>
    </xf>
    <xf numFmtId="0" fontId="22" fillId="0" borderId="0" xfId="3" applyFont="1" applyBorder="1" applyAlignment="1">
      <alignment horizontal="right"/>
    </xf>
    <xf numFmtId="0" fontId="20" fillId="2" borderId="0" xfId="0" applyFont="1" applyFill="1" applyBorder="1" applyAlignment="1" applyProtection="1">
      <alignment horizontal="left"/>
    </xf>
    <xf numFmtId="3" fontId="22" fillId="2" borderId="1" xfId="3" applyNumberFormat="1" applyFont="1" applyFill="1" applyBorder="1"/>
    <xf numFmtId="3" fontId="22" fillId="0" borderId="1" xfId="3" applyNumberFormat="1" applyFont="1" applyBorder="1"/>
    <xf numFmtId="0" fontId="32" fillId="5" borderId="43" xfId="9" applyFont="1" applyFill="1" applyBorder="1" applyAlignment="1" applyProtection="1">
      <alignment horizontal="center" vertical="center"/>
    </xf>
    <xf numFmtId="4" fontId="38" fillId="0" borderId="1" xfId="0" applyNumberFormat="1" applyFont="1" applyBorder="1" applyAlignment="1">
      <alignment horizontal="right"/>
    </xf>
    <xf numFmtId="0" fontId="32" fillId="5" borderId="44" xfId="9" applyFont="1" applyFill="1" applyBorder="1" applyAlignment="1" applyProtection="1">
      <alignment horizontal="center" vertical="center"/>
    </xf>
    <xf numFmtId="0" fontId="32" fillId="5" borderId="45" xfId="9" applyFont="1" applyFill="1" applyBorder="1" applyAlignment="1" applyProtection="1">
      <alignment horizontal="center" vertical="center"/>
    </xf>
    <xf numFmtId="0" fontId="38" fillId="0" borderId="1" xfId="0" applyFont="1" applyBorder="1" applyAlignment="1">
      <alignment horizontal="left"/>
    </xf>
    <xf numFmtId="49" fontId="22" fillId="0" borderId="1" xfId="9" applyNumberFormat="1" applyFont="1" applyFill="1" applyBorder="1" applyAlignment="1" applyProtection="1">
      <alignment vertical="center"/>
      <protection locked="0"/>
    </xf>
    <xf numFmtId="0" fontId="35" fillId="4" borderId="42" xfId="9" applyFont="1" applyFill="1" applyBorder="1" applyAlignment="1" applyProtection="1">
      <alignment vertical="center" wrapText="1"/>
      <protection locked="0"/>
    </xf>
    <xf numFmtId="0" fontId="35" fillId="4" borderId="4" xfId="9" applyFont="1" applyFill="1" applyBorder="1" applyAlignment="1" applyProtection="1">
      <alignment vertical="center" wrapText="1"/>
      <protection locked="0"/>
    </xf>
    <xf numFmtId="0" fontId="39" fillId="0" borderId="1" xfId="0" applyFont="1" applyBorder="1" applyAlignment="1">
      <alignment horizontal="left"/>
    </xf>
    <xf numFmtId="14" fontId="38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3" fillId="0" borderId="1" xfId="3" applyFont="1" applyFill="1" applyBorder="1"/>
    <xf numFmtId="0" fontId="0" fillId="0" borderId="1" xfId="0" applyBorder="1" applyAlignment="1">
      <alignment wrapText="1"/>
    </xf>
    <xf numFmtId="0" fontId="3" fillId="0" borderId="1" xfId="3" applyFont="1" applyBorder="1"/>
    <xf numFmtId="0" fontId="14" fillId="0" borderId="1" xfId="0" applyFont="1" applyBorder="1" applyAlignment="1">
      <alignment wrapText="1"/>
    </xf>
    <xf numFmtId="0" fontId="3" fillId="0" borderId="1" xfId="3" applyFont="1" applyFill="1" applyBorder="1" applyAlignment="1">
      <alignment horizontal="center" vertical="center"/>
    </xf>
    <xf numFmtId="49" fontId="3" fillId="0" borderId="1" xfId="3" applyNumberFormat="1" applyFont="1" applyBorder="1" applyAlignment="1">
      <alignment horizontal="left"/>
    </xf>
    <xf numFmtId="0" fontId="3" fillId="0" borderId="1" xfId="3" applyFont="1" applyBorder="1" applyAlignment="1">
      <alignment horizontal="left"/>
    </xf>
    <xf numFmtId="0" fontId="22" fillId="0" borderId="1" xfId="15" applyFont="1" applyBorder="1" applyAlignment="1" applyProtection="1">
      <alignment horizontal="left" vertical="center" wrapText="1"/>
      <protection locked="0"/>
    </xf>
    <xf numFmtId="0" fontId="3" fillId="0" borderId="1" xfId="3" applyFont="1" applyFill="1" applyBorder="1" applyAlignment="1">
      <alignment horizontal="center"/>
    </xf>
    <xf numFmtId="0" fontId="3" fillId="0" borderId="1" xfId="3" applyFont="1" applyFill="1" applyBorder="1" applyAlignment="1">
      <alignment horizontal="left"/>
    </xf>
    <xf numFmtId="0" fontId="40" fillId="0" borderId="1" xfId="3" applyFont="1" applyBorder="1" applyAlignment="1">
      <alignment horizontal="left"/>
    </xf>
    <xf numFmtId="49" fontId="3" fillId="0" borderId="1" xfId="3" applyNumberFormat="1" applyFont="1" applyFill="1" applyBorder="1" applyAlignment="1">
      <alignment horizontal="left"/>
    </xf>
    <xf numFmtId="167" fontId="30" fillId="0" borderId="2" xfId="5" applyNumberFormat="1" applyFont="1" applyFill="1" applyBorder="1" applyAlignment="1" applyProtection="1">
      <alignment horizontal="center" vertical="center"/>
      <protection locked="0"/>
    </xf>
    <xf numFmtId="1" fontId="27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7" fillId="0" borderId="6" xfId="2" applyFont="1" applyFill="1" applyBorder="1" applyAlignment="1" applyProtection="1">
      <alignment horizontal="left" vertical="center" wrapText="1"/>
      <protection locked="0"/>
    </xf>
    <xf numFmtId="167" fontId="30" fillId="0" borderId="2" xfId="5" applyNumberFormat="1" applyFont="1" applyFill="1" applyBorder="1" applyAlignment="1" applyProtection="1">
      <alignment horizontal="center" vertical="top"/>
      <protection locked="0"/>
    </xf>
    <xf numFmtId="1" fontId="27" fillId="0" borderId="9" xfId="2" applyNumberFormat="1" applyFont="1" applyFill="1" applyBorder="1" applyAlignment="1" applyProtection="1">
      <alignment horizontal="left" vertical="center" wrapText="1"/>
      <protection locked="0"/>
    </xf>
    <xf numFmtId="14" fontId="14" fillId="0" borderId="1" xfId="3" applyNumberFormat="1" applyFill="1" applyBorder="1" applyProtection="1">
      <protection locked="0"/>
    </xf>
    <xf numFmtId="1" fontId="27" fillId="0" borderId="1" xfId="2" applyNumberFormat="1" applyFont="1" applyFill="1" applyBorder="1" applyAlignment="1" applyProtection="1">
      <alignment horizontal="left" vertical="top" wrapText="1"/>
      <protection locked="0"/>
    </xf>
    <xf numFmtId="0" fontId="27" fillId="0" borderId="46" xfId="2" applyFont="1" applyFill="1" applyBorder="1" applyAlignment="1" applyProtection="1">
      <alignment horizontal="left" vertical="top" wrapText="1"/>
      <protection locked="0"/>
    </xf>
    <xf numFmtId="1" fontId="27" fillId="0" borderId="9" xfId="2" applyNumberFormat="1" applyFont="1" applyFill="1" applyBorder="1" applyAlignment="1" applyProtection="1">
      <alignment horizontal="left" vertical="top" wrapText="1"/>
      <protection locked="0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27" fillId="0" borderId="47" xfId="2" applyFont="1" applyFill="1" applyBorder="1" applyAlignment="1" applyProtection="1">
      <alignment horizontal="left" vertical="top" wrapText="1"/>
      <protection locked="0"/>
    </xf>
    <xf numFmtId="0" fontId="27" fillId="0" borderId="26" xfId="2" applyFont="1" applyFill="1" applyBorder="1" applyAlignment="1" applyProtection="1">
      <alignment horizontal="left" vertical="top" wrapText="1"/>
      <protection locked="0"/>
    </xf>
    <xf numFmtId="0" fontId="41" fillId="0" borderId="0" xfId="0" applyFont="1"/>
    <xf numFmtId="0" fontId="20" fillId="0" borderId="1" xfId="0" applyFont="1" applyBorder="1" applyProtection="1"/>
    <xf numFmtId="168" fontId="35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41" fillId="0" borderId="1" xfId="0" applyFont="1" applyBorder="1"/>
    <xf numFmtId="0" fontId="20" fillId="0" borderId="1" xfId="1" applyFont="1" applyFill="1" applyBorder="1" applyAlignment="1" applyProtection="1">
      <alignment horizontal="left" vertical="center" indent="1"/>
    </xf>
    <xf numFmtId="0" fontId="25" fillId="0" borderId="1" xfId="1" applyFont="1" applyFill="1" applyBorder="1" applyAlignment="1" applyProtection="1">
      <alignment vertical="center" wrapText="1"/>
    </xf>
    <xf numFmtId="17" fontId="20" fillId="0" borderId="2" xfId="1" applyNumberFormat="1" applyFont="1" applyFill="1" applyBorder="1" applyAlignment="1" applyProtection="1">
      <alignment horizontal="left" vertical="center" wrapText="1" indent="1"/>
    </xf>
    <xf numFmtId="0" fontId="0" fillId="2" borderId="1" xfId="0" applyFill="1" applyBorder="1"/>
    <xf numFmtId="0" fontId="2" fillId="0" borderId="1" xfId="2" applyFont="1" applyFill="1" applyBorder="1"/>
    <xf numFmtId="0" fontId="2" fillId="0" borderId="1" xfId="2" applyFont="1" applyBorder="1"/>
    <xf numFmtId="0" fontId="2" fillId="0" borderId="1" xfId="2" applyFont="1" applyFill="1" applyBorder="1" applyAlignment="1">
      <alignment horizontal="center"/>
    </xf>
    <xf numFmtId="49" fontId="2" fillId="0" borderId="1" xfId="2" applyNumberFormat="1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2" fillId="7" borderId="1" xfId="15" applyFont="1" applyFill="1" applyBorder="1" applyAlignment="1" applyProtection="1">
      <alignment horizontal="left" vertical="center" wrapText="1"/>
      <protection locked="0"/>
    </xf>
    <xf numFmtId="0" fontId="22" fillId="7" borderId="1" xfId="15" applyFont="1" applyFill="1" applyBorder="1" applyAlignment="1" applyProtection="1">
      <alignment vertical="center" wrapText="1"/>
      <protection locked="0"/>
    </xf>
    <xf numFmtId="0" fontId="3" fillId="7" borderId="1" xfId="3" applyFont="1" applyFill="1" applyBorder="1"/>
    <xf numFmtId="0" fontId="3" fillId="7" borderId="1" xfId="3" applyFont="1" applyFill="1" applyBorder="1" applyAlignment="1">
      <alignment horizontal="center"/>
    </xf>
    <xf numFmtId="0" fontId="3" fillId="7" borderId="1" xfId="3" applyFont="1" applyFill="1" applyBorder="1" applyAlignment="1">
      <alignment horizontal="left"/>
    </xf>
    <xf numFmtId="4" fontId="38" fillId="0" borderId="1" xfId="0" applyNumberFormat="1" applyFont="1" applyBorder="1" applyAlignment="1">
      <alignment horizontal="left"/>
    </xf>
    <xf numFmtId="0" fontId="0" fillId="0" borderId="1" xfId="0" applyBorder="1"/>
    <xf numFmtId="0" fontId="39" fillId="0" borderId="0" xfId="0" applyFont="1" applyAlignment="1">
      <alignment horizontal="left" vertical="center"/>
    </xf>
    <xf numFmtId="0" fontId="34" fillId="0" borderId="1" xfId="0" applyFont="1" applyBorder="1" applyAlignment="1">
      <alignment horizontal="left"/>
    </xf>
    <xf numFmtId="0" fontId="42" fillId="0" borderId="1" xfId="0" applyFont="1" applyBorder="1" applyAlignment="1">
      <alignment horizontal="left"/>
    </xf>
    <xf numFmtId="0" fontId="1" fillId="0" borderId="1" xfId="2" applyFont="1" applyFill="1" applyBorder="1"/>
    <xf numFmtId="0" fontId="1" fillId="0" borderId="1" xfId="2" applyFont="1" applyBorder="1"/>
    <xf numFmtId="0" fontId="1" fillId="0" borderId="1" xfId="2" applyFont="1" applyFill="1" applyBorder="1" applyAlignment="1">
      <alignment horizontal="center"/>
    </xf>
    <xf numFmtId="49" fontId="1" fillId="0" borderId="1" xfId="2" applyNumberFormat="1" applyFont="1" applyBorder="1" applyAlignment="1">
      <alignment horizontal="left"/>
    </xf>
    <xf numFmtId="0" fontId="1" fillId="0" borderId="1" xfId="2" applyFont="1" applyBorder="1" applyAlignment="1">
      <alignment horizontal="left"/>
    </xf>
    <xf numFmtId="0" fontId="3" fillId="0" borderId="1" xfId="3" applyNumberFormat="1" applyFont="1" applyFill="1" applyBorder="1" applyAlignment="1">
      <alignment horizontal="center"/>
    </xf>
    <xf numFmtId="0" fontId="0" fillId="0" borderId="6" xfId="0" applyBorder="1"/>
    <xf numFmtId="2" fontId="0" fillId="0" borderId="6" xfId="0" applyNumberFormat="1" applyBorder="1"/>
    <xf numFmtId="0" fontId="25" fillId="2" borderId="0" xfId="0" applyFont="1" applyFill="1" applyBorder="1" applyAlignment="1">
      <alignment horizontal="left" vertical="center"/>
    </xf>
    <xf numFmtId="14" fontId="24" fillId="2" borderId="0" xfId="9" applyNumberFormat="1" applyFont="1" applyFill="1" applyBorder="1" applyAlignment="1" applyProtection="1">
      <alignment horizontal="center" vertical="center"/>
    </xf>
    <xf numFmtId="0" fontId="22" fillId="2" borderId="0" xfId="9" applyFont="1" applyFill="1" applyBorder="1" applyAlignment="1" applyProtection="1">
      <alignment horizontal="left" vertical="center" wrapText="1"/>
      <protection locked="0"/>
    </xf>
    <xf numFmtId="0" fontId="32" fillId="4" borderId="10" xfId="9" applyFont="1" applyFill="1" applyBorder="1" applyAlignment="1" applyProtection="1">
      <alignment horizontal="center" vertical="center"/>
    </xf>
    <xf numFmtId="0" fontId="32" fillId="4" borderId="12" xfId="9" applyFont="1" applyFill="1" applyBorder="1" applyAlignment="1" applyProtection="1">
      <alignment horizontal="center" vertical="center"/>
    </xf>
    <xf numFmtId="0" fontId="32" fillId="4" borderId="11" xfId="9" applyFont="1" applyFill="1" applyBorder="1" applyAlignment="1" applyProtection="1">
      <alignment horizontal="center" vertical="center"/>
    </xf>
    <xf numFmtId="14" fontId="24" fillId="2" borderId="36" xfId="9" applyNumberFormat="1" applyFont="1" applyFill="1" applyBorder="1" applyAlignment="1" applyProtection="1">
      <alignment horizontal="center" vertical="center" wrapText="1"/>
    </xf>
    <xf numFmtId="14" fontId="24" fillId="2" borderId="0" xfId="9" applyNumberFormat="1" applyFont="1" applyFill="1" applyBorder="1" applyAlignment="1" applyProtection="1">
      <alignment horizontal="center" vertical="center" wrapText="1"/>
    </xf>
    <xf numFmtId="14" fontId="24" fillId="2" borderId="0" xfId="9" applyNumberFormat="1" applyFont="1" applyFill="1" applyBorder="1" applyAlignment="1" applyProtection="1">
      <alignment horizontal="left" vertical="center" wrapText="1"/>
    </xf>
    <xf numFmtId="14" fontId="20" fillId="0" borderId="0" xfId="1" applyNumberFormat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</xf>
    <xf numFmtId="0" fontId="20" fillId="5" borderId="0" xfId="1" applyFont="1" applyFill="1" applyAlignment="1" applyProtection="1">
      <alignment horizontal="center" vertical="center"/>
    </xf>
    <xf numFmtId="14" fontId="20" fillId="0" borderId="0" xfId="1" applyNumberFormat="1" applyFont="1" applyBorder="1" applyAlignment="1" applyProtection="1">
      <alignment horizontal="center" vertical="center"/>
    </xf>
    <xf numFmtId="0" fontId="20" fillId="0" borderId="0" xfId="1" applyFont="1" applyBorder="1" applyAlignment="1" applyProtection="1">
      <alignment horizontal="center" vertical="center"/>
    </xf>
    <xf numFmtId="0" fontId="20" fillId="2" borderId="0" xfId="1" applyFont="1" applyFill="1" applyBorder="1" applyAlignment="1" applyProtection="1">
      <alignment horizontal="left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14" fontId="24" fillId="2" borderId="0" xfId="10" applyNumberFormat="1" applyFont="1" applyFill="1" applyBorder="1" applyAlignment="1" applyProtection="1">
      <alignment horizontal="center" vertical="center"/>
    </xf>
    <xf numFmtId="0" fontId="25" fillId="5" borderId="0" xfId="0" applyFont="1" applyFill="1" applyAlignment="1" applyProtection="1">
      <alignment horizontal="left" vertical="center"/>
    </xf>
    <xf numFmtId="14" fontId="24" fillId="2" borderId="0" xfId="10" applyNumberFormat="1" applyFont="1" applyFill="1" applyBorder="1" applyAlignment="1" applyProtection="1">
      <alignment horizontal="left" vertical="center" wrapText="1"/>
    </xf>
    <xf numFmtId="14" fontId="24" fillId="2" borderId="36" xfId="10" applyNumberFormat="1" applyFont="1" applyFill="1" applyBorder="1" applyAlignment="1" applyProtection="1">
      <alignment horizontal="center" vertical="center"/>
    </xf>
    <xf numFmtId="14" fontId="24" fillId="2" borderId="36" xfId="10" applyNumberFormat="1" applyFont="1" applyFill="1" applyBorder="1" applyAlignment="1" applyProtection="1">
      <alignment horizontal="center" vertical="center" wrapText="1"/>
    </xf>
    <xf numFmtId="14" fontId="24" fillId="2" borderId="0" xfId="1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5" borderId="0" xfId="1" applyFont="1" applyFill="1" applyAlignment="1" applyProtection="1">
      <alignment horizontal="right" vertical="center"/>
    </xf>
    <xf numFmtId="0" fontId="22" fillId="5" borderId="1" xfId="4" applyFont="1" applyFill="1" applyBorder="1" applyAlignment="1" applyProtection="1">
      <alignment horizontal="center" vertical="center" wrapText="1"/>
    </xf>
    <xf numFmtId="0" fontId="20" fillId="5" borderId="0" xfId="1" applyFont="1" applyFill="1" applyBorder="1" applyAlignment="1" applyProtection="1">
      <alignment horizontal="center" vertical="center"/>
    </xf>
    <xf numFmtId="0" fontId="20" fillId="0" borderId="3" xfId="3" applyFont="1" applyBorder="1" applyAlignment="1" applyProtection="1">
      <alignment horizontal="center"/>
      <protection locked="0"/>
    </xf>
    <xf numFmtId="0" fontId="25" fillId="0" borderId="36" xfId="3" applyFont="1" applyBorder="1" applyAlignment="1" applyProtection="1">
      <alignment horizontal="center" vertical="center"/>
      <protection locked="0"/>
    </xf>
    <xf numFmtId="0" fontId="20" fillId="0" borderId="36" xfId="3" applyFont="1" applyBorder="1" applyAlignment="1" applyProtection="1">
      <alignment horizontal="center" vertical="center" wrapText="1"/>
      <protection locked="0"/>
    </xf>
    <xf numFmtId="0" fontId="20" fillId="0" borderId="0" xfId="3" applyFont="1" applyBorder="1" applyAlignment="1" applyProtection="1">
      <alignment horizontal="center" vertical="center" wrapText="1"/>
      <protection locked="0"/>
    </xf>
    <xf numFmtId="0" fontId="19" fillId="0" borderId="0" xfId="3" applyFont="1" applyAlignment="1">
      <alignment horizontal="center" vertical="center"/>
    </xf>
    <xf numFmtId="0" fontId="22" fillId="0" borderId="31" xfId="3" applyFont="1" applyBorder="1" applyAlignment="1">
      <alignment horizontal="center" vertical="center"/>
    </xf>
    <xf numFmtId="0" fontId="37" fillId="5" borderId="0" xfId="3" applyFont="1" applyFill="1" applyBorder="1" applyAlignment="1">
      <alignment horizontal="left" vertical="center" wrapText="1"/>
    </xf>
    <xf numFmtId="0" fontId="20" fillId="5" borderId="0" xfId="3" applyFont="1" applyFill="1" applyBorder="1" applyAlignment="1" applyProtection="1">
      <alignment horizontal="left" vertical="center"/>
    </xf>
    <xf numFmtId="0" fontId="25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showGridLines="0" view="pageBreakPreview" topLeftCell="C7" zoomScaleSheetLayoutView="100" workbookViewId="0">
      <selection activeCell="D16" sqref="D16"/>
    </sheetView>
  </sheetViews>
  <sheetFormatPr defaultColWidth="9.109375" defaultRowHeight="14.4"/>
  <cols>
    <col min="1" max="1" width="6.33203125" style="259" bestFit="1" customWidth="1"/>
    <col min="2" max="2" width="13.109375" style="259" customWidth="1"/>
    <col min="3" max="3" width="17.88671875" style="259" customWidth="1"/>
    <col min="4" max="4" width="15.109375" style="259" customWidth="1"/>
    <col min="5" max="5" width="24.5546875" style="259" customWidth="1"/>
    <col min="6" max="8" width="19.109375" style="260" customWidth="1"/>
    <col min="9" max="9" width="16.44140625" style="259" bestFit="1" customWidth="1"/>
    <col min="10" max="10" width="17.44140625" style="259" customWidth="1"/>
    <col min="11" max="11" width="13.109375" style="259" bestFit="1" customWidth="1"/>
    <col min="12" max="12" width="15.33203125" style="259" customWidth="1"/>
    <col min="13" max="16384" width="9.109375" style="259"/>
  </cols>
  <sheetData>
    <row r="1" spans="1:12" s="270" customFormat="1" ht="13.8">
      <c r="A1" s="332" t="s">
        <v>288</v>
      </c>
      <c r="B1" s="320"/>
      <c r="C1" s="320"/>
      <c r="D1" s="320"/>
      <c r="E1" s="321"/>
      <c r="F1" s="315"/>
      <c r="G1" s="321"/>
      <c r="H1" s="331"/>
      <c r="I1" s="320"/>
      <c r="J1" s="321"/>
      <c r="K1" s="321"/>
      <c r="L1" s="330" t="s">
        <v>97</v>
      </c>
    </row>
    <row r="2" spans="1:12" s="270" customFormat="1" ht="13.8">
      <c r="A2" s="329" t="s">
        <v>128</v>
      </c>
      <c r="B2" s="320"/>
      <c r="C2" s="320"/>
      <c r="D2" s="320"/>
      <c r="E2" s="321"/>
      <c r="F2" s="315"/>
      <c r="G2" s="321"/>
      <c r="H2" s="328"/>
      <c r="I2" s="320"/>
      <c r="J2" s="321"/>
      <c r="K2" s="321"/>
      <c r="L2" s="327" t="s">
        <v>694</v>
      </c>
    </row>
    <row r="3" spans="1:12" s="270" customFormat="1" ht="13.8">
      <c r="A3" s="326"/>
      <c r="B3" s="320"/>
      <c r="C3" s="325"/>
      <c r="D3" s="324"/>
      <c r="E3" s="321"/>
      <c r="F3" s="323"/>
      <c r="G3" s="321"/>
      <c r="H3" s="321"/>
      <c r="I3" s="315"/>
      <c r="J3" s="320"/>
      <c r="K3" s="320"/>
      <c r="L3" s="319"/>
    </row>
    <row r="4" spans="1:12" s="270" customFormat="1" ht="13.8">
      <c r="A4" s="353" t="s">
        <v>256</v>
      </c>
      <c r="B4" s="315"/>
      <c r="C4" s="315"/>
      <c r="D4" s="360"/>
      <c r="E4" s="361"/>
      <c r="F4" s="322"/>
      <c r="G4" s="321"/>
      <c r="H4" s="362"/>
      <c r="I4" s="361"/>
      <c r="J4" s="320"/>
      <c r="K4" s="321"/>
      <c r="L4" s="319"/>
    </row>
    <row r="5" spans="1:12" s="270" customFormat="1" thickBot="1">
      <c r="A5" s="480" t="s">
        <v>477</v>
      </c>
      <c r="B5" s="480"/>
      <c r="C5" s="480"/>
      <c r="D5" s="480"/>
      <c r="E5" s="480"/>
      <c r="F5" s="480"/>
      <c r="G5" s="322"/>
      <c r="H5" s="322"/>
      <c r="I5" s="321"/>
      <c r="J5" s="320"/>
      <c r="K5" s="320"/>
      <c r="L5" s="319"/>
    </row>
    <row r="6" spans="1:12" ht="15" thickBot="1">
      <c r="A6" s="318"/>
      <c r="B6" s="317"/>
      <c r="C6" s="316"/>
      <c r="D6" s="316"/>
      <c r="E6" s="316"/>
      <c r="F6" s="315"/>
      <c r="G6" s="315"/>
      <c r="H6" s="315"/>
      <c r="I6" s="483" t="s">
        <v>404</v>
      </c>
      <c r="J6" s="484"/>
      <c r="K6" s="485"/>
      <c r="L6" s="314"/>
    </row>
    <row r="7" spans="1:12" s="302" customFormat="1" ht="36.6" thickBot="1">
      <c r="A7" s="313" t="s">
        <v>64</v>
      </c>
      <c r="B7" s="312" t="s">
        <v>129</v>
      </c>
      <c r="C7" s="312" t="s">
        <v>403</v>
      </c>
      <c r="D7" s="311" t="s">
        <v>262</v>
      </c>
      <c r="E7" s="310" t="s">
        <v>402</v>
      </c>
      <c r="F7" s="309" t="s">
        <v>401</v>
      </c>
      <c r="G7" s="308" t="s">
        <v>215</v>
      </c>
      <c r="H7" s="307" t="s">
        <v>212</v>
      </c>
      <c r="I7" s="306" t="s">
        <v>400</v>
      </c>
      <c r="J7" s="305" t="s">
        <v>259</v>
      </c>
      <c r="K7" s="304" t="s">
        <v>216</v>
      </c>
      <c r="L7" s="303" t="s">
        <v>217</v>
      </c>
    </row>
    <row r="8" spans="1:12" s="296" customFormat="1" ht="15" thickBot="1">
      <c r="A8" s="300">
        <v>1</v>
      </c>
      <c r="B8" s="417">
        <v>2</v>
      </c>
      <c r="C8" s="301">
        <v>3</v>
      </c>
      <c r="D8" s="414">
        <v>4</v>
      </c>
      <c r="E8" s="416">
        <v>5</v>
      </c>
      <c r="F8" s="417">
        <v>6</v>
      </c>
      <c r="G8" s="414">
        <v>7</v>
      </c>
      <c r="H8" s="417">
        <v>8</v>
      </c>
      <c r="I8" s="300">
        <v>9</v>
      </c>
      <c r="J8" s="299">
        <v>10</v>
      </c>
      <c r="K8" s="298">
        <v>11</v>
      </c>
      <c r="L8" s="297">
        <v>12</v>
      </c>
    </row>
    <row r="9" spans="1:12" ht="24">
      <c r="A9" s="295">
        <v>1</v>
      </c>
      <c r="B9" s="423">
        <v>44076</v>
      </c>
      <c r="C9" s="289" t="s">
        <v>478</v>
      </c>
      <c r="D9" s="415">
        <v>100</v>
      </c>
      <c r="E9" s="422" t="s">
        <v>695</v>
      </c>
      <c r="F9" s="286" t="s">
        <v>479</v>
      </c>
      <c r="G9" s="418" t="s">
        <v>481</v>
      </c>
      <c r="H9" s="422" t="s">
        <v>482</v>
      </c>
      <c r="I9" s="420"/>
      <c r="J9" s="294"/>
      <c r="K9" s="293"/>
      <c r="L9" s="292"/>
    </row>
    <row r="10" spans="1:12" ht="24">
      <c r="A10" s="291">
        <v>2</v>
      </c>
      <c r="B10" s="423">
        <v>44080</v>
      </c>
      <c r="C10" s="289" t="s">
        <v>478</v>
      </c>
      <c r="D10" s="415">
        <v>4000</v>
      </c>
      <c r="E10" s="422" t="s">
        <v>695</v>
      </c>
      <c r="F10" s="286" t="s">
        <v>480</v>
      </c>
      <c r="G10" s="418" t="s">
        <v>481</v>
      </c>
      <c r="H10" s="422" t="s">
        <v>482</v>
      </c>
      <c r="I10" s="421"/>
      <c r="J10" s="284"/>
      <c r="K10" s="283"/>
      <c r="L10" s="282"/>
    </row>
    <row r="11" spans="1:12" ht="24">
      <c r="A11" s="291">
        <v>3</v>
      </c>
      <c r="B11" s="423">
        <v>44083</v>
      </c>
      <c r="C11" s="289" t="s">
        <v>478</v>
      </c>
      <c r="D11" s="415">
        <v>35000</v>
      </c>
      <c r="E11" s="422" t="s">
        <v>696</v>
      </c>
      <c r="F11" s="419" t="s">
        <v>697</v>
      </c>
      <c r="G11" s="418" t="s">
        <v>700</v>
      </c>
      <c r="H11" s="422" t="s">
        <v>483</v>
      </c>
      <c r="I11" s="421"/>
      <c r="J11" s="284"/>
      <c r="K11" s="283"/>
      <c r="L11" s="282"/>
    </row>
    <row r="12" spans="1:12" ht="24">
      <c r="A12" s="291">
        <v>4</v>
      </c>
      <c r="B12" s="423">
        <v>44083</v>
      </c>
      <c r="C12" s="289" t="s">
        <v>478</v>
      </c>
      <c r="D12" s="415">
        <v>10000</v>
      </c>
      <c r="E12" s="422" t="s">
        <v>695</v>
      </c>
      <c r="F12" s="286" t="s">
        <v>480</v>
      </c>
      <c r="G12" s="418" t="s">
        <v>481</v>
      </c>
      <c r="H12" s="422" t="s">
        <v>482</v>
      </c>
      <c r="I12" s="421"/>
      <c r="J12" s="284"/>
      <c r="K12" s="283"/>
      <c r="L12" s="282"/>
    </row>
    <row r="13" spans="1:12" ht="24">
      <c r="A13" s="291">
        <v>5</v>
      </c>
      <c r="B13" s="423">
        <v>44093</v>
      </c>
      <c r="C13" s="289" t="s">
        <v>478</v>
      </c>
      <c r="D13" s="415">
        <v>60000</v>
      </c>
      <c r="E13" s="422" t="s">
        <v>698</v>
      </c>
      <c r="F13" s="286" t="s">
        <v>699</v>
      </c>
      <c r="G13" s="418" t="s">
        <v>701</v>
      </c>
      <c r="H13" s="422" t="s">
        <v>482</v>
      </c>
      <c r="I13" s="421"/>
      <c r="J13" s="284"/>
      <c r="K13" s="283"/>
      <c r="L13" s="282"/>
    </row>
    <row r="14" spans="1:12">
      <c r="A14" s="291">
        <v>8</v>
      </c>
      <c r="B14" s="290"/>
      <c r="C14" s="289"/>
      <c r="D14" s="288"/>
      <c r="E14" s="287"/>
      <c r="F14" s="286"/>
      <c r="G14" s="286"/>
      <c r="H14" s="286"/>
      <c r="I14" s="285"/>
      <c r="J14" s="284"/>
      <c r="K14" s="283"/>
      <c r="L14" s="282"/>
    </row>
    <row r="15" spans="1:12">
      <c r="A15" s="291">
        <v>9</v>
      </c>
      <c r="B15" s="290"/>
      <c r="C15" s="289"/>
      <c r="D15" s="288"/>
      <c r="E15" s="287"/>
      <c r="F15" s="286"/>
      <c r="G15" s="286"/>
      <c r="H15" s="286"/>
      <c r="I15" s="285"/>
      <c r="J15" s="284"/>
      <c r="K15" s="283"/>
      <c r="L15" s="282"/>
    </row>
    <row r="16" spans="1:12">
      <c r="A16" s="291">
        <v>10</v>
      </c>
      <c r="B16" s="290"/>
      <c r="C16" s="289"/>
      <c r="D16" s="288"/>
      <c r="E16" s="287"/>
      <c r="F16" s="286"/>
      <c r="G16" s="286"/>
      <c r="H16" s="286"/>
      <c r="I16" s="285"/>
      <c r="J16" s="284"/>
      <c r="K16" s="283"/>
      <c r="L16" s="282"/>
    </row>
    <row r="17" spans="1:12">
      <c r="A17" s="291">
        <v>11</v>
      </c>
      <c r="B17" s="290"/>
      <c r="C17" s="289"/>
      <c r="D17" s="288"/>
      <c r="E17" s="287"/>
      <c r="F17" s="286"/>
      <c r="G17" s="286"/>
      <c r="H17" s="286"/>
      <c r="I17" s="285"/>
      <c r="J17" s="284"/>
      <c r="K17" s="283"/>
      <c r="L17" s="282"/>
    </row>
    <row r="18" spans="1:12">
      <c r="A18" s="291">
        <v>12</v>
      </c>
      <c r="B18" s="290"/>
      <c r="C18" s="289"/>
      <c r="D18" s="288"/>
      <c r="E18" s="287"/>
      <c r="F18" s="286"/>
      <c r="G18" s="286"/>
      <c r="H18" s="286"/>
      <c r="I18" s="285"/>
      <c r="J18" s="284"/>
      <c r="K18" s="283"/>
      <c r="L18" s="282"/>
    </row>
    <row r="19" spans="1:12">
      <c r="A19" s="291">
        <v>13</v>
      </c>
      <c r="B19" s="290"/>
      <c r="C19" s="289"/>
      <c r="D19" s="288"/>
      <c r="E19" s="287"/>
      <c r="F19" s="286"/>
      <c r="G19" s="286"/>
      <c r="H19" s="286"/>
      <c r="I19" s="285"/>
      <c r="J19" s="284"/>
      <c r="K19" s="283"/>
      <c r="L19" s="282"/>
    </row>
    <row r="20" spans="1:12">
      <c r="A20" s="291">
        <v>14</v>
      </c>
      <c r="B20" s="290"/>
      <c r="C20" s="289"/>
      <c r="D20" s="288"/>
      <c r="E20" s="287"/>
      <c r="F20" s="286"/>
      <c r="G20" s="286"/>
      <c r="H20" s="286"/>
      <c r="I20" s="285"/>
      <c r="J20" s="284"/>
      <c r="K20" s="283"/>
      <c r="L20" s="282"/>
    </row>
    <row r="21" spans="1:12">
      <c r="A21" s="291">
        <v>15</v>
      </c>
      <c r="B21" s="290"/>
      <c r="C21" s="289"/>
      <c r="D21" s="288"/>
      <c r="E21" s="287"/>
      <c r="F21" s="286"/>
      <c r="G21" s="286"/>
      <c r="H21" s="286"/>
      <c r="I21" s="285"/>
      <c r="J21" s="284"/>
      <c r="K21" s="283"/>
      <c r="L21" s="282"/>
    </row>
    <row r="22" spans="1:12">
      <c r="A22" s="291">
        <v>16</v>
      </c>
      <c r="B22" s="290"/>
      <c r="C22" s="289"/>
      <c r="D22" s="288"/>
      <c r="E22" s="287"/>
      <c r="F22" s="286"/>
      <c r="G22" s="286"/>
      <c r="H22" s="286"/>
      <c r="I22" s="285"/>
      <c r="J22" s="284"/>
      <c r="K22" s="283"/>
      <c r="L22" s="282"/>
    </row>
    <row r="23" spans="1:12">
      <c r="A23" s="291">
        <v>17</v>
      </c>
      <c r="B23" s="290"/>
      <c r="C23" s="289"/>
      <c r="D23" s="288"/>
      <c r="E23" s="287"/>
      <c r="F23" s="286"/>
      <c r="G23" s="286"/>
      <c r="H23" s="286"/>
      <c r="I23" s="285"/>
      <c r="J23" s="284"/>
      <c r="K23" s="283"/>
      <c r="L23" s="282"/>
    </row>
    <row r="24" spans="1:12">
      <c r="A24" s="291">
        <v>18</v>
      </c>
      <c r="B24" s="290"/>
      <c r="C24" s="289"/>
      <c r="D24" s="288"/>
      <c r="E24" s="287"/>
      <c r="F24" s="286"/>
      <c r="G24" s="286"/>
      <c r="H24" s="286"/>
      <c r="I24" s="285"/>
      <c r="J24" s="284"/>
      <c r="K24" s="283"/>
      <c r="L24" s="282"/>
    </row>
    <row r="25" spans="1:12">
      <c r="A25" s="291">
        <v>19</v>
      </c>
      <c r="B25" s="290"/>
      <c r="C25" s="289"/>
      <c r="D25" s="288"/>
      <c r="E25" s="287"/>
      <c r="F25" s="286"/>
      <c r="G25" s="286"/>
      <c r="H25" s="286"/>
      <c r="I25" s="285"/>
      <c r="J25" s="284"/>
      <c r="K25" s="283"/>
      <c r="L25" s="282"/>
    </row>
    <row r="26" spans="1:12" ht="15" thickBot="1">
      <c r="A26" s="281" t="s">
        <v>258</v>
      </c>
      <c r="B26" s="280"/>
      <c r="C26" s="279"/>
      <c r="D26" s="278"/>
      <c r="E26" s="277"/>
      <c r="F26" s="276"/>
      <c r="G26" s="276"/>
      <c r="H26" s="276"/>
      <c r="I26" s="275"/>
      <c r="J26" s="274"/>
      <c r="K26" s="273"/>
      <c r="L26" s="272"/>
    </row>
    <row r="27" spans="1:12">
      <c r="A27" s="262"/>
      <c r="B27" s="263"/>
      <c r="C27" s="262"/>
      <c r="D27" s="263"/>
      <c r="E27" s="262"/>
      <c r="F27" s="263"/>
      <c r="G27" s="262"/>
      <c r="H27" s="263"/>
      <c r="I27" s="262"/>
      <c r="J27" s="263"/>
      <c r="K27" s="262"/>
      <c r="L27" s="263"/>
    </row>
    <row r="28" spans="1:12">
      <c r="A28" s="262"/>
      <c r="B28" s="269"/>
      <c r="C28" s="262"/>
      <c r="D28" s="269"/>
      <c r="E28" s="262"/>
      <c r="F28" s="269"/>
      <c r="G28" s="262"/>
      <c r="H28" s="269"/>
      <c r="I28" s="262"/>
      <c r="J28" s="269"/>
      <c r="K28" s="262"/>
      <c r="L28" s="269"/>
    </row>
    <row r="29" spans="1:12" s="270" customFormat="1" ht="13.8">
      <c r="A29" s="482" t="s">
        <v>374</v>
      </c>
      <c r="B29" s="482"/>
      <c r="C29" s="482"/>
      <c r="D29" s="482"/>
      <c r="E29" s="482"/>
      <c r="F29" s="482"/>
      <c r="G29" s="482"/>
      <c r="H29" s="482"/>
      <c r="I29" s="482"/>
      <c r="J29" s="482"/>
      <c r="K29" s="482"/>
      <c r="L29" s="482"/>
    </row>
    <row r="30" spans="1:12" s="271" customFormat="1" ht="13.2">
      <c r="A30" s="482" t="s">
        <v>399</v>
      </c>
      <c r="B30" s="482"/>
      <c r="C30" s="482"/>
      <c r="D30" s="482"/>
      <c r="E30" s="482"/>
      <c r="F30" s="482"/>
      <c r="G30" s="482"/>
      <c r="H30" s="482"/>
      <c r="I30" s="482"/>
      <c r="J30" s="482"/>
      <c r="K30" s="482"/>
      <c r="L30" s="482"/>
    </row>
    <row r="31" spans="1:12" s="271" customFormat="1" ht="13.2">
      <c r="A31" s="482"/>
      <c r="B31" s="482"/>
      <c r="C31" s="482"/>
      <c r="D31" s="482"/>
      <c r="E31" s="482"/>
      <c r="F31" s="482"/>
      <c r="G31" s="482"/>
      <c r="H31" s="482"/>
      <c r="I31" s="482"/>
      <c r="J31" s="482"/>
      <c r="K31" s="482"/>
      <c r="L31" s="482"/>
    </row>
    <row r="32" spans="1:12" s="270" customFormat="1" ht="13.8">
      <c r="A32" s="482" t="s">
        <v>398</v>
      </c>
      <c r="B32" s="482"/>
      <c r="C32" s="482"/>
      <c r="D32" s="482"/>
      <c r="E32" s="482"/>
      <c r="F32" s="482"/>
      <c r="G32" s="482"/>
      <c r="H32" s="482"/>
      <c r="I32" s="482"/>
      <c r="J32" s="482"/>
      <c r="K32" s="482"/>
      <c r="L32" s="482"/>
    </row>
    <row r="33" spans="1:12" s="270" customFormat="1" ht="13.8">
      <c r="A33" s="482"/>
      <c r="B33" s="482"/>
      <c r="C33" s="482"/>
      <c r="D33" s="482"/>
      <c r="E33" s="482"/>
      <c r="F33" s="482"/>
      <c r="G33" s="482"/>
      <c r="H33" s="482"/>
      <c r="I33" s="482"/>
      <c r="J33" s="482"/>
      <c r="K33" s="482"/>
      <c r="L33" s="482"/>
    </row>
    <row r="34" spans="1:12" s="270" customFormat="1" ht="13.8">
      <c r="A34" s="482" t="s">
        <v>397</v>
      </c>
      <c r="B34" s="482"/>
      <c r="C34" s="482"/>
      <c r="D34" s="482"/>
      <c r="E34" s="482"/>
      <c r="F34" s="482"/>
      <c r="G34" s="482"/>
      <c r="H34" s="482"/>
      <c r="I34" s="482"/>
      <c r="J34" s="482"/>
      <c r="K34" s="482"/>
      <c r="L34" s="482"/>
    </row>
    <row r="35" spans="1:12" s="270" customFormat="1" ht="13.8">
      <c r="A35" s="262"/>
      <c r="B35" s="263"/>
      <c r="C35" s="262"/>
      <c r="D35" s="263"/>
      <c r="E35" s="262"/>
      <c r="F35" s="263"/>
      <c r="G35" s="262"/>
      <c r="H35" s="263"/>
      <c r="I35" s="262"/>
      <c r="J35" s="263"/>
      <c r="K35" s="262"/>
      <c r="L35" s="263"/>
    </row>
    <row r="36" spans="1:12" s="270" customFormat="1" ht="13.8">
      <c r="A36" s="262"/>
      <c r="B36" s="269"/>
      <c r="C36" s="262"/>
      <c r="D36" s="269"/>
      <c r="E36" s="262"/>
      <c r="F36" s="269"/>
      <c r="G36" s="262"/>
      <c r="H36" s="269"/>
      <c r="I36" s="262"/>
      <c r="J36" s="269"/>
      <c r="K36" s="262"/>
      <c r="L36" s="269"/>
    </row>
    <row r="37" spans="1:12" s="270" customFormat="1" ht="13.8">
      <c r="A37" s="262"/>
      <c r="B37" s="263"/>
      <c r="C37" s="262"/>
      <c r="D37" s="263"/>
      <c r="E37" s="262"/>
      <c r="F37" s="263"/>
      <c r="G37" s="262"/>
      <c r="H37" s="263"/>
      <c r="I37" s="262"/>
      <c r="J37" s="263"/>
      <c r="K37" s="262"/>
      <c r="L37" s="263"/>
    </row>
    <row r="38" spans="1:12">
      <c r="A38" s="262"/>
      <c r="B38" s="269"/>
      <c r="C38" s="262"/>
      <c r="D38" s="269"/>
      <c r="E38" s="262"/>
      <c r="F38" s="269"/>
      <c r="G38" s="262"/>
      <c r="H38" s="269"/>
      <c r="I38" s="262"/>
      <c r="J38" s="269"/>
      <c r="K38" s="262"/>
      <c r="L38" s="269"/>
    </row>
    <row r="39" spans="1:12" s="264" customFormat="1" ht="13.8">
      <c r="A39" s="488" t="s">
        <v>96</v>
      </c>
      <c r="B39" s="488"/>
      <c r="C39" s="263"/>
      <c r="D39" s="262"/>
      <c r="E39" s="263"/>
      <c r="F39" s="263"/>
      <c r="G39" s="262"/>
      <c r="H39" s="263"/>
      <c r="I39" s="263"/>
      <c r="J39" s="262"/>
      <c r="K39" s="263"/>
      <c r="L39" s="262"/>
    </row>
    <row r="40" spans="1:12" s="264" customFormat="1" ht="13.8">
      <c r="A40" s="263"/>
      <c r="B40" s="262"/>
      <c r="C40" s="267"/>
      <c r="D40" s="268"/>
      <c r="E40" s="267"/>
      <c r="F40" s="263"/>
      <c r="G40" s="262"/>
      <c r="H40" s="266"/>
      <c r="I40" s="263"/>
      <c r="J40" s="262"/>
      <c r="K40" s="263"/>
      <c r="L40" s="262"/>
    </row>
    <row r="41" spans="1:12" s="264" customFormat="1" ht="15" customHeight="1">
      <c r="A41" s="263"/>
      <c r="B41" s="262"/>
      <c r="C41" s="481" t="s">
        <v>250</v>
      </c>
      <c r="D41" s="481"/>
      <c r="E41" s="481"/>
      <c r="F41" s="263"/>
      <c r="G41" s="262"/>
      <c r="H41" s="486" t="s">
        <v>396</v>
      </c>
      <c r="I41" s="265"/>
      <c r="J41" s="262"/>
      <c r="K41" s="263"/>
      <c r="L41" s="262"/>
    </row>
    <row r="42" spans="1:12" s="264" customFormat="1" ht="13.8">
      <c r="A42" s="263"/>
      <c r="B42" s="262"/>
      <c r="C42" s="263"/>
      <c r="D42" s="262"/>
      <c r="E42" s="263"/>
      <c r="F42" s="263"/>
      <c r="G42" s="262"/>
      <c r="H42" s="487"/>
      <c r="I42" s="265"/>
      <c r="J42" s="262"/>
      <c r="K42" s="263"/>
      <c r="L42" s="262"/>
    </row>
    <row r="43" spans="1:12" s="261" customFormat="1" ht="13.8">
      <c r="A43" s="263"/>
      <c r="B43" s="262"/>
      <c r="C43" s="481" t="s">
        <v>127</v>
      </c>
      <c r="D43" s="481"/>
      <c r="E43" s="481"/>
      <c r="F43" s="263"/>
      <c r="G43" s="262"/>
      <c r="H43" s="263"/>
      <c r="I43" s="263"/>
      <c r="J43" s="262"/>
      <c r="K43" s="263"/>
      <c r="L43" s="262"/>
    </row>
    <row r="44" spans="1:12" s="261" customFormat="1">
      <c r="E44" s="259"/>
    </row>
    <row r="45" spans="1:12" s="261" customFormat="1">
      <c r="E45" s="259"/>
    </row>
    <row r="46" spans="1:12" s="261" customFormat="1">
      <c r="E46" s="259"/>
    </row>
    <row r="47" spans="1:12" s="261" customFormat="1">
      <c r="E47" s="259"/>
    </row>
    <row r="48" spans="1:12" s="261" customFormat="1" ht="13.8"/>
  </sheetData>
  <mergeCells count="10">
    <mergeCell ref="A5:F5"/>
    <mergeCell ref="C43:E43"/>
    <mergeCell ref="A30:L31"/>
    <mergeCell ref="A32:L33"/>
    <mergeCell ref="A34:L34"/>
    <mergeCell ref="I6:K6"/>
    <mergeCell ref="H41:H42"/>
    <mergeCell ref="A39:B39"/>
    <mergeCell ref="A29:L29"/>
    <mergeCell ref="C41:E41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6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6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6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2"/>
  <sheetViews>
    <sheetView view="pageBreakPreview" topLeftCell="A13" zoomScale="80" zoomScaleSheetLayoutView="80" workbookViewId="0">
      <selection activeCell="A35" sqref="A35:L36"/>
    </sheetView>
  </sheetViews>
  <sheetFormatPr defaultColWidth="9.109375" defaultRowHeight="13.2"/>
  <cols>
    <col min="1" max="1" width="5.44140625" style="183" customWidth="1"/>
    <col min="2" max="2" width="20.33203125" style="183" bestFit="1" customWidth="1"/>
    <col min="3" max="3" width="20.88671875" style="183" bestFit="1" customWidth="1"/>
    <col min="4" max="4" width="19.33203125" style="183" customWidth="1"/>
    <col min="5" max="5" width="16.88671875" style="183" customWidth="1"/>
    <col min="6" max="6" width="13.109375" style="183" customWidth="1"/>
    <col min="7" max="7" width="17" style="183" customWidth="1"/>
    <col min="8" max="8" width="13.6640625" style="183" customWidth="1"/>
    <col min="9" max="9" width="19.44140625" style="183" bestFit="1" customWidth="1"/>
    <col min="10" max="10" width="18.5546875" style="183" bestFit="1" customWidth="1"/>
    <col min="11" max="11" width="16.6640625" style="183" customWidth="1"/>
    <col min="12" max="12" width="17.6640625" style="183" customWidth="1"/>
    <col min="13" max="13" width="12.88671875" style="183" customWidth="1"/>
    <col min="14" max="16384" width="9.109375" style="183"/>
  </cols>
  <sheetData>
    <row r="2" spans="1:13" ht="13.8">
      <c r="A2" s="497" t="s">
        <v>411</v>
      </c>
      <c r="B2" s="497"/>
      <c r="C2" s="497"/>
      <c r="D2" s="497"/>
      <c r="E2" s="497"/>
      <c r="F2" s="335"/>
      <c r="G2" s="77"/>
      <c r="H2" s="77"/>
      <c r="I2" s="77"/>
      <c r="J2" s="77"/>
      <c r="K2" s="257"/>
      <c r="L2" s="258"/>
      <c r="M2" s="258" t="s">
        <v>97</v>
      </c>
    </row>
    <row r="3" spans="1:13" ht="13.8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7"/>
      <c r="L3" s="489" t="str">
        <f>'ფორმა N1'!L2</f>
        <v>22.09.20-12.10.20</v>
      </c>
      <c r="M3" s="489"/>
    </row>
    <row r="4" spans="1:13" ht="13.8">
      <c r="A4" s="76"/>
      <c r="B4" s="76"/>
      <c r="C4" s="76"/>
      <c r="D4" s="74"/>
      <c r="E4" s="74"/>
      <c r="F4" s="74"/>
      <c r="G4" s="74"/>
      <c r="H4" s="74"/>
      <c r="I4" s="74"/>
      <c r="J4" s="74"/>
      <c r="K4" s="257"/>
      <c r="L4" s="257"/>
      <c r="M4" s="257"/>
    </row>
    <row r="5" spans="1:13" ht="13.8">
      <c r="A5" s="77" t="s">
        <v>256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3.8">
      <c r="A6" s="411" t="str">
        <f>'ფორმა N1'!A5</f>
        <v>მპგ "ერთიანი საქართველო-დემოკრატიული მოძრაობა "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3.8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3.8">
      <c r="A8" s="256"/>
      <c r="B8" s="357"/>
      <c r="C8" s="256"/>
      <c r="D8" s="256"/>
      <c r="E8" s="256"/>
      <c r="F8" s="256"/>
      <c r="G8" s="256"/>
      <c r="H8" s="256"/>
      <c r="I8" s="256"/>
      <c r="J8" s="256"/>
      <c r="K8" s="78"/>
      <c r="L8" s="78"/>
      <c r="M8" s="78"/>
    </row>
    <row r="9" spans="1:13" ht="41.4">
      <c r="A9" s="90" t="s">
        <v>64</v>
      </c>
      <c r="B9" s="90" t="s">
        <v>445</v>
      </c>
      <c r="C9" s="90" t="s">
        <v>412</v>
      </c>
      <c r="D9" s="90" t="s">
        <v>413</v>
      </c>
      <c r="E9" s="90" t="s">
        <v>414</v>
      </c>
      <c r="F9" s="90" t="s">
        <v>415</v>
      </c>
      <c r="G9" s="90" t="s">
        <v>416</v>
      </c>
      <c r="H9" s="90" t="s">
        <v>417</v>
      </c>
      <c r="I9" s="90" t="s">
        <v>418</v>
      </c>
      <c r="J9" s="90" t="s">
        <v>419</v>
      </c>
      <c r="K9" s="90" t="s">
        <v>420</v>
      </c>
      <c r="L9" s="90" t="s">
        <v>421</v>
      </c>
      <c r="M9" s="90" t="s">
        <v>298</v>
      </c>
    </row>
    <row r="10" spans="1:13" ht="13.8">
      <c r="A10" s="98">
        <v>1</v>
      </c>
      <c r="B10" s="455">
        <v>44096</v>
      </c>
      <c r="C10" s="478" t="s">
        <v>648</v>
      </c>
      <c r="D10" s="98" t="s">
        <v>647</v>
      </c>
      <c r="E10" s="452">
        <v>404935424</v>
      </c>
      <c r="F10" s="453" t="s">
        <v>651</v>
      </c>
      <c r="G10" s="98"/>
      <c r="H10" s="478">
        <v>107.7</v>
      </c>
      <c r="I10" s="98"/>
      <c r="J10" s="452" t="s">
        <v>652</v>
      </c>
      <c r="K10" s="479">
        <v>13</v>
      </c>
      <c r="L10" s="478">
        <v>1400.1</v>
      </c>
      <c r="M10" s="98"/>
    </row>
    <row r="11" spans="1:13" ht="13.8">
      <c r="A11" s="98">
        <v>2</v>
      </c>
      <c r="B11" s="455">
        <v>44096</v>
      </c>
      <c r="C11" s="478" t="s">
        <v>653</v>
      </c>
      <c r="D11" s="98" t="s">
        <v>647</v>
      </c>
      <c r="E11" s="452">
        <v>404935424</v>
      </c>
      <c r="F11" s="453" t="s">
        <v>651</v>
      </c>
      <c r="G11" s="98"/>
      <c r="H11" s="478">
        <v>13.8</v>
      </c>
      <c r="I11" s="98"/>
      <c r="J11" s="452" t="s">
        <v>652</v>
      </c>
      <c r="K11" s="479">
        <v>16</v>
      </c>
      <c r="L11" s="478">
        <v>220.8</v>
      </c>
      <c r="M11" s="98"/>
    </row>
    <row r="12" spans="1:13" ht="13.8">
      <c r="A12" s="98">
        <v>3</v>
      </c>
      <c r="B12" s="455">
        <v>44109</v>
      </c>
      <c r="C12" s="478" t="s">
        <v>648</v>
      </c>
      <c r="D12" s="98" t="s">
        <v>647</v>
      </c>
      <c r="E12" s="452">
        <v>404935424</v>
      </c>
      <c r="F12" s="453" t="s">
        <v>651</v>
      </c>
      <c r="G12" s="87"/>
      <c r="H12" s="478">
        <v>8.9</v>
      </c>
      <c r="I12" s="87"/>
      <c r="J12" s="452" t="s">
        <v>652</v>
      </c>
      <c r="K12" s="479">
        <v>13</v>
      </c>
      <c r="L12" s="478">
        <v>115.7</v>
      </c>
      <c r="M12" s="87"/>
    </row>
    <row r="13" spans="1:13" ht="13.8">
      <c r="A13" s="98"/>
      <c r="B13" s="455">
        <v>44109</v>
      </c>
      <c r="C13" s="478" t="s">
        <v>653</v>
      </c>
      <c r="D13" s="98" t="s">
        <v>647</v>
      </c>
      <c r="E13" s="452">
        <v>404935424</v>
      </c>
      <c r="F13" s="453" t="s">
        <v>651</v>
      </c>
      <c r="G13" s="98"/>
      <c r="H13" s="478">
        <v>3.2</v>
      </c>
      <c r="I13" s="98"/>
      <c r="J13" s="452" t="s">
        <v>652</v>
      </c>
      <c r="K13" s="479">
        <v>16</v>
      </c>
      <c r="L13" s="478">
        <v>51.2</v>
      </c>
      <c r="M13" s="87"/>
    </row>
    <row r="14" spans="1:13" ht="13.8">
      <c r="A14" s="98"/>
      <c r="B14" s="455">
        <v>44109</v>
      </c>
      <c r="C14" s="478" t="s">
        <v>648</v>
      </c>
      <c r="D14" s="98" t="s">
        <v>647</v>
      </c>
      <c r="E14" s="452">
        <v>404935424</v>
      </c>
      <c r="F14" s="453" t="s">
        <v>651</v>
      </c>
      <c r="G14" s="98"/>
      <c r="H14" s="478">
        <v>28</v>
      </c>
      <c r="I14" s="98"/>
      <c r="J14" s="452" t="s">
        <v>652</v>
      </c>
      <c r="K14" s="479">
        <v>13</v>
      </c>
      <c r="L14" s="478">
        <v>364</v>
      </c>
      <c r="M14" s="87"/>
    </row>
    <row r="15" spans="1:13" ht="13.8">
      <c r="A15" s="98"/>
      <c r="B15" s="455">
        <v>44109</v>
      </c>
      <c r="C15" s="478" t="s">
        <v>734</v>
      </c>
      <c r="D15" s="98" t="s">
        <v>647</v>
      </c>
      <c r="E15" s="452">
        <v>404935424</v>
      </c>
      <c r="F15" s="453" t="s">
        <v>651</v>
      </c>
      <c r="G15" s="87"/>
      <c r="H15" s="454">
        <v>500</v>
      </c>
      <c r="I15" s="87"/>
      <c r="J15" s="449" t="s">
        <v>654</v>
      </c>
      <c r="K15" s="479">
        <v>0.36</v>
      </c>
      <c r="L15" s="478">
        <v>180</v>
      </c>
      <c r="M15" s="87"/>
    </row>
    <row r="16" spans="1:13" ht="46.5" customHeight="1">
      <c r="A16" s="98">
        <v>5</v>
      </c>
      <c r="B16" s="455">
        <v>44096</v>
      </c>
      <c r="C16" s="336" t="s">
        <v>656</v>
      </c>
      <c r="D16" s="87" t="s">
        <v>735</v>
      </c>
      <c r="E16" s="87">
        <v>405380074</v>
      </c>
      <c r="F16" s="453" t="s">
        <v>651</v>
      </c>
      <c r="G16" s="87"/>
      <c r="H16" s="87"/>
      <c r="I16" s="87"/>
      <c r="J16" s="87"/>
      <c r="K16" s="4"/>
      <c r="L16" s="4">
        <v>1900</v>
      </c>
      <c r="M16" s="87"/>
    </row>
    <row r="17" spans="1:13" ht="46.5" customHeight="1">
      <c r="A17" s="98">
        <v>5</v>
      </c>
      <c r="B17" s="455">
        <v>44116</v>
      </c>
      <c r="C17" s="336" t="s">
        <v>656</v>
      </c>
      <c r="D17" s="87" t="s">
        <v>735</v>
      </c>
      <c r="E17" s="87">
        <v>405380074</v>
      </c>
      <c r="F17" s="453" t="s">
        <v>651</v>
      </c>
      <c r="G17" s="87"/>
      <c r="H17" s="87"/>
      <c r="I17" s="87"/>
      <c r="J17" s="87"/>
      <c r="K17" s="4"/>
      <c r="L17" s="4">
        <v>1900</v>
      </c>
      <c r="M17" s="87" t="s">
        <v>657</v>
      </c>
    </row>
    <row r="18" spans="1:13" ht="27.6">
      <c r="A18" s="98">
        <v>7</v>
      </c>
      <c r="B18" s="455">
        <v>44116</v>
      </c>
      <c r="C18" s="336" t="s">
        <v>656</v>
      </c>
      <c r="D18" s="87" t="s">
        <v>655</v>
      </c>
      <c r="E18" s="87">
        <v>402098494</v>
      </c>
      <c r="F18" s="453" t="s">
        <v>651</v>
      </c>
      <c r="G18" s="87"/>
      <c r="H18" s="87"/>
      <c r="I18" s="87"/>
      <c r="J18" s="87"/>
      <c r="K18" s="4"/>
      <c r="L18" s="4">
        <v>15000</v>
      </c>
      <c r="M18" s="87" t="s">
        <v>657</v>
      </c>
    </row>
    <row r="19" spans="1:13" ht="24">
      <c r="A19" s="98">
        <v>8</v>
      </c>
      <c r="B19" s="455">
        <v>44116</v>
      </c>
      <c r="C19" s="451" t="s">
        <v>650</v>
      </c>
      <c r="D19" s="456" t="s">
        <v>731</v>
      </c>
      <c r="E19" s="456">
        <v>404564440</v>
      </c>
      <c r="F19" s="452">
        <v>404935424</v>
      </c>
      <c r="G19" s="453" t="s">
        <v>651</v>
      </c>
      <c r="H19" s="456"/>
      <c r="I19" s="456"/>
      <c r="J19" s="456" t="s">
        <v>654</v>
      </c>
      <c r="K19" s="456">
        <v>400000</v>
      </c>
      <c r="L19" s="456">
        <v>52000</v>
      </c>
      <c r="M19" s="456" t="s">
        <v>730</v>
      </c>
    </row>
    <row r="20" spans="1:13" ht="24">
      <c r="A20" s="98">
        <v>9</v>
      </c>
      <c r="B20" s="455">
        <v>44105</v>
      </c>
      <c r="C20" s="451" t="s">
        <v>650</v>
      </c>
      <c r="D20" s="456" t="s">
        <v>732</v>
      </c>
      <c r="E20" s="456">
        <v>205186065</v>
      </c>
      <c r="F20" s="452">
        <v>404935424</v>
      </c>
      <c r="G20" s="453" t="s">
        <v>651</v>
      </c>
      <c r="H20" s="456"/>
      <c r="I20" s="456"/>
      <c r="J20" s="456" t="s">
        <v>654</v>
      </c>
      <c r="K20" s="456">
        <v>100000</v>
      </c>
      <c r="L20" s="456">
        <v>17000</v>
      </c>
      <c r="M20" s="456" t="s">
        <v>733</v>
      </c>
    </row>
    <row r="21" spans="1:13" ht="13.8">
      <c r="A21" s="98">
        <v>12</v>
      </c>
      <c r="B21" s="364"/>
      <c r="C21" s="336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3.8">
      <c r="A22" s="98">
        <v>13</v>
      </c>
      <c r="B22" s="364"/>
      <c r="C22" s="336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3.8">
      <c r="A23" s="98">
        <v>14</v>
      </c>
      <c r="B23" s="364"/>
      <c r="C23" s="336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3.8">
      <c r="A24" s="98">
        <v>15</v>
      </c>
      <c r="B24" s="364"/>
      <c r="C24" s="336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3.8">
      <c r="A25" s="98">
        <v>16</v>
      </c>
      <c r="B25" s="364"/>
      <c r="C25" s="336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3.8">
      <c r="A26" s="98">
        <v>17</v>
      </c>
      <c r="B26" s="364"/>
      <c r="C26" s="336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3.8">
      <c r="A27" s="98">
        <v>18</v>
      </c>
      <c r="B27" s="364"/>
      <c r="C27" s="336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3.8">
      <c r="A28" s="87" t="s">
        <v>258</v>
      </c>
      <c r="B28" s="365"/>
      <c r="C28" s="336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3.8">
      <c r="A29" s="87"/>
      <c r="B29" s="365"/>
      <c r="C29" s="336"/>
      <c r="D29" s="99"/>
      <c r="E29" s="99"/>
      <c r="F29" s="99"/>
      <c r="G29" s="99"/>
      <c r="H29" s="87"/>
      <c r="I29" s="87"/>
      <c r="J29" s="87"/>
      <c r="K29" s="87" t="s">
        <v>422</v>
      </c>
      <c r="L29" s="86">
        <f>SUM(L10:L28)</f>
        <v>90131.8</v>
      </c>
      <c r="M29" s="87"/>
    </row>
    <row r="30" spans="1:13" ht="13.8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182"/>
    </row>
    <row r="31" spans="1:13" ht="13.8">
      <c r="A31" s="211" t="s">
        <v>423</v>
      </c>
      <c r="B31" s="211"/>
      <c r="C31" s="211"/>
      <c r="D31" s="210"/>
      <c r="E31" s="210"/>
      <c r="F31" s="210"/>
      <c r="G31" s="210"/>
      <c r="H31" s="210"/>
      <c r="I31" s="210"/>
      <c r="J31" s="210"/>
      <c r="K31" s="210"/>
      <c r="L31" s="182"/>
    </row>
    <row r="32" spans="1:13" ht="13.8">
      <c r="A32" s="211" t="s">
        <v>424</v>
      </c>
      <c r="B32" s="211"/>
      <c r="C32" s="211"/>
      <c r="D32" s="210"/>
      <c r="E32" s="210"/>
      <c r="F32" s="210"/>
      <c r="G32" s="210"/>
      <c r="H32" s="210"/>
      <c r="I32" s="210"/>
      <c r="J32" s="210"/>
      <c r="K32" s="210"/>
      <c r="L32" s="182"/>
    </row>
    <row r="33" spans="1:12" ht="13.8">
      <c r="A33" s="199" t="s">
        <v>425</v>
      </c>
      <c r="B33" s="199"/>
      <c r="C33" s="211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3.8">
      <c r="A34" s="199" t="s">
        <v>426</v>
      </c>
      <c r="B34" s="199"/>
      <c r="C34" s="211"/>
      <c r="D34" s="182"/>
      <c r="E34" s="182"/>
      <c r="F34" s="182"/>
      <c r="G34" s="182"/>
      <c r="H34" s="182"/>
      <c r="I34" s="182"/>
      <c r="J34" s="182"/>
      <c r="K34" s="182"/>
      <c r="L34" s="182"/>
    </row>
    <row r="35" spans="1:12" ht="15" customHeight="1">
      <c r="A35" s="502" t="s">
        <v>441</v>
      </c>
      <c r="B35" s="502"/>
      <c r="C35" s="502"/>
      <c r="D35" s="502"/>
      <c r="E35" s="502"/>
      <c r="F35" s="502"/>
      <c r="G35" s="502"/>
      <c r="H35" s="502"/>
      <c r="I35" s="502"/>
      <c r="J35" s="502"/>
      <c r="K35" s="502"/>
      <c r="L35" s="502"/>
    </row>
    <row r="36" spans="1:12" ht="15" customHeight="1">
      <c r="A36" s="502"/>
      <c r="B36" s="502"/>
      <c r="C36" s="502"/>
      <c r="D36" s="502"/>
      <c r="E36" s="502"/>
      <c r="F36" s="502"/>
      <c r="G36" s="502"/>
      <c r="H36" s="502"/>
      <c r="I36" s="502"/>
      <c r="J36" s="502"/>
      <c r="K36" s="502"/>
      <c r="L36" s="502"/>
    </row>
    <row r="37" spans="1:12" ht="12.75" customHeight="1">
      <c r="A37" s="355"/>
      <c r="B37" s="355"/>
      <c r="C37" s="355"/>
      <c r="D37" s="355"/>
      <c r="E37" s="355"/>
      <c r="F37" s="355"/>
      <c r="G37" s="355"/>
      <c r="H37" s="355"/>
      <c r="I37" s="355"/>
      <c r="J37" s="355"/>
      <c r="K37" s="355"/>
      <c r="L37" s="355"/>
    </row>
    <row r="38" spans="1:12" ht="13.8">
      <c r="A38" s="498" t="s">
        <v>96</v>
      </c>
      <c r="B38" s="498"/>
      <c r="C38" s="498"/>
      <c r="D38" s="337"/>
      <c r="E38" s="338"/>
      <c r="F38" s="338"/>
      <c r="G38" s="337"/>
      <c r="H38" s="337"/>
      <c r="I38" s="337"/>
      <c r="J38" s="337"/>
      <c r="K38" s="337"/>
      <c r="L38" s="182"/>
    </row>
    <row r="39" spans="1:12" ht="13.8">
      <c r="A39" s="337"/>
      <c r="B39" s="337"/>
      <c r="C39" s="338"/>
      <c r="D39" s="337"/>
      <c r="E39" s="338"/>
      <c r="F39" s="338"/>
      <c r="G39" s="337"/>
      <c r="H39" s="337"/>
      <c r="I39" s="337"/>
      <c r="J39" s="337"/>
      <c r="K39" s="339"/>
      <c r="L39" s="182"/>
    </row>
    <row r="40" spans="1:12" ht="15" customHeight="1">
      <c r="A40" s="337"/>
      <c r="B40" s="337"/>
      <c r="C40" s="338"/>
      <c r="D40" s="499" t="s">
        <v>250</v>
      </c>
      <c r="E40" s="499"/>
      <c r="F40" s="340"/>
      <c r="G40" s="341"/>
      <c r="H40" s="500" t="s">
        <v>427</v>
      </c>
      <c r="I40" s="500"/>
      <c r="J40" s="500"/>
      <c r="K40" s="342"/>
      <c r="L40" s="182"/>
    </row>
    <row r="41" spans="1:12" ht="13.8">
      <c r="A41" s="337"/>
      <c r="B41" s="337"/>
      <c r="C41" s="338"/>
      <c r="D41" s="337"/>
      <c r="E41" s="338"/>
      <c r="F41" s="338"/>
      <c r="G41" s="337"/>
      <c r="H41" s="501"/>
      <c r="I41" s="501"/>
      <c r="J41" s="501"/>
      <c r="K41" s="342"/>
      <c r="L41" s="182"/>
    </row>
    <row r="42" spans="1:12" ht="13.8">
      <c r="A42" s="337"/>
      <c r="B42" s="337"/>
      <c r="C42" s="338"/>
      <c r="D42" s="496" t="s">
        <v>127</v>
      </c>
      <c r="E42" s="496"/>
      <c r="F42" s="340"/>
      <c r="G42" s="341"/>
      <c r="H42" s="337"/>
      <c r="I42" s="337"/>
      <c r="J42" s="337"/>
      <c r="K42" s="337"/>
      <c r="L42" s="182"/>
    </row>
  </sheetData>
  <mergeCells count="7">
    <mergeCell ref="D42:E42"/>
    <mergeCell ref="A2:E2"/>
    <mergeCell ref="L3:M3"/>
    <mergeCell ref="A38:C38"/>
    <mergeCell ref="D40:E40"/>
    <mergeCell ref="H40:J41"/>
    <mergeCell ref="A35:L36"/>
  </mergeCells>
  <dataValidations count="1">
    <dataValidation type="list" allowBlank="1" showInputMessage="1" showErrorMessage="1" sqref="C10 C16:C29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37" zoomScale="80" zoomScaleSheetLayoutView="80" workbookViewId="0">
      <selection activeCell="D60" sqref="D60"/>
    </sheetView>
  </sheetViews>
  <sheetFormatPr defaultColWidth="9.109375" defaultRowHeight="13.8"/>
  <cols>
    <col min="1" max="1" width="12.88671875" style="30" customWidth="1"/>
    <col min="2" max="2" width="62.88671875" style="29" customWidth="1"/>
    <col min="3" max="4" width="14.88671875" style="2" customWidth="1"/>
    <col min="5" max="5" width="0.88671875" style="2" customWidth="1"/>
    <col min="6" max="16384" width="9.109375" style="2"/>
  </cols>
  <sheetData>
    <row r="1" spans="1:5">
      <c r="A1" s="74" t="s">
        <v>211</v>
      </c>
      <c r="B1" s="121"/>
      <c r="C1" s="503" t="s">
        <v>185</v>
      </c>
      <c r="D1" s="503"/>
      <c r="E1" s="105"/>
    </row>
    <row r="2" spans="1:5">
      <c r="A2" s="76" t="s">
        <v>128</v>
      </c>
      <c r="B2" s="121"/>
      <c r="C2" s="77"/>
      <c r="D2" s="207" t="str">
        <f>'ფორმა N1'!L2</f>
        <v>22.09.20-12.10.20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მპგ "ერთიანი საქართველო-დემოკრატიული მოძრაობა "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1.4">
      <c r="A8" s="124" t="s">
        <v>101</v>
      </c>
      <c r="B8" s="124" t="s">
        <v>177</v>
      </c>
      <c r="C8" s="124" t="s">
        <v>285</v>
      </c>
      <c r="D8" s="124" t="s">
        <v>239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178</v>
      </c>
      <c r="B10" s="53"/>
      <c r="C10" s="125">
        <f>SUM(C11,C34)</f>
        <v>212333.36999999997</v>
      </c>
      <c r="D10" s="125">
        <f>SUM(D11,D34)</f>
        <v>219280.36</v>
      </c>
      <c r="E10" s="105"/>
    </row>
    <row r="11" spans="1:5">
      <c r="A11" s="54" t="s">
        <v>179</v>
      </c>
      <c r="B11" s="55"/>
      <c r="C11" s="85">
        <f>SUM(C12:C32)</f>
        <v>206664.78999999998</v>
      </c>
      <c r="D11" s="85">
        <f>SUM(D12:D32)</f>
        <v>213611.78</v>
      </c>
      <c r="E11" s="105"/>
    </row>
    <row r="12" spans="1:5">
      <c r="A12" s="58">
        <v>1110</v>
      </c>
      <c r="B12" s="57" t="s">
        <v>130</v>
      </c>
      <c r="C12" s="8"/>
      <c r="D12" s="8"/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8">
        <v>5591.28</v>
      </c>
      <c r="D14" s="8">
        <v>5547.26</v>
      </c>
      <c r="E14" s="105"/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450">
        <f>12.91+21.24+11.9+189+15000+33710</f>
        <v>48945.05</v>
      </c>
      <c r="D28" s="450">
        <f>12.91+11.9+126+15000+16855+2945</f>
        <v>34950.81</v>
      </c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>
        <v>152128.46</v>
      </c>
      <c r="D31" s="8">
        <v>173113.71</v>
      </c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180</v>
      </c>
      <c r="B34" s="57"/>
      <c r="C34" s="85">
        <f>SUM(C35:C42)</f>
        <v>5668.58</v>
      </c>
      <c r="D34" s="85">
        <f>SUM(D35:D42)</f>
        <v>5668.58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>
        <v>5668.58</v>
      </c>
      <c r="D36" s="8">
        <v>5668.58</v>
      </c>
      <c r="E36" s="105"/>
    </row>
    <row r="37" spans="1:5">
      <c r="A37" s="58">
        <v>2130</v>
      </c>
      <c r="B37" s="57" t="s">
        <v>90</v>
      </c>
      <c r="C37" s="8"/>
      <c r="D37" s="8"/>
      <c r="E37" s="105"/>
    </row>
    <row r="38" spans="1:5">
      <c r="A38" s="58">
        <v>2140</v>
      </c>
      <c r="B38" s="57" t="s">
        <v>365</v>
      </c>
      <c r="C38" s="8"/>
      <c r="D38" s="8"/>
      <c r="E38" s="105"/>
    </row>
    <row r="39" spans="1:5">
      <c r="A39" s="58">
        <v>2150</v>
      </c>
      <c r="B39" s="57" t="s">
        <v>368</v>
      </c>
      <c r="C39" s="8"/>
      <c r="D39" s="8"/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184</v>
      </c>
      <c r="B44" s="57"/>
      <c r="C44" s="85">
        <f>SUM(C45,C64)</f>
        <v>212333.37</v>
      </c>
      <c r="D44" s="85">
        <f>SUM(D45,D64)</f>
        <v>219280.36</v>
      </c>
      <c r="E44" s="105"/>
    </row>
    <row r="45" spans="1:5">
      <c r="A45" s="59" t="s">
        <v>181</v>
      </c>
      <c r="B45" s="57"/>
      <c r="C45" s="85">
        <f>SUM(C46:C61)</f>
        <v>212333.37</v>
      </c>
      <c r="D45" s="85">
        <f>SUM(D46:D61)</f>
        <v>219280.36</v>
      </c>
      <c r="E45" s="105"/>
    </row>
    <row r="46" spans="1:5">
      <c r="A46" s="58">
        <v>3100</v>
      </c>
      <c r="B46" s="57" t="s">
        <v>154</v>
      </c>
      <c r="C46" s="8"/>
      <c r="D46" s="8"/>
      <c r="E46" s="105"/>
    </row>
    <row r="47" spans="1:5">
      <c r="A47" s="58">
        <v>3210</v>
      </c>
      <c r="B47" s="57" t="s">
        <v>155</v>
      </c>
      <c r="C47" s="8">
        <v>205007.98</v>
      </c>
      <c r="D47" s="8">
        <v>205322.96</v>
      </c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>
        <v>7244.81</v>
      </c>
      <c r="D49" s="8">
        <v>13417.64</v>
      </c>
      <c r="E49" s="105"/>
    </row>
    <row r="50" spans="1:5">
      <c r="A50" s="58">
        <v>3223</v>
      </c>
      <c r="B50" s="57" t="s">
        <v>649</v>
      </c>
      <c r="C50" s="8">
        <v>80.58</v>
      </c>
      <c r="D50" s="8">
        <v>539.76</v>
      </c>
      <c r="E50" s="105"/>
    </row>
    <row r="51" spans="1:5">
      <c r="A51" s="58">
        <v>3224</v>
      </c>
      <c r="B51" s="57" t="s">
        <v>158</v>
      </c>
      <c r="C51" s="8"/>
      <c r="D51" s="8"/>
      <c r="E51" s="105"/>
    </row>
    <row r="52" spans="1:5">
      <c r="A52" s="58">
        <v>3231</v>
      </c>
      <c r="B52" s="57" t="s">
        <v>159</v>
      </c>
      <c r="C52" s="8"/>
      <c r="D52" s="8"/>
      <c r="E52" s="105"/>
    </row>
    <row r="53" spans="1:5">
      <c r="A53" s="58">
        <v>3232</v>
      </c>
      <c r="B53" s="57" t="s">
        <v>160</v>
      </c>
      <c r="C53" s="8"/>
      <c r="D53" s="8"/>
      <c r="E53" s="105"/>
    </row>
    <row r="54" spans="1:5">
      <c r="A54" s="58">
        <v>3234</v>
      </c>
      <c r="B54" s="57" t="s">
        <v>161</v>
      </c>
      <c r="C54" s="8"/>
      <c r="D54" s="8"/>
      <c r="E54" s="105"/>
    </row>
    <row r="55" spans="1:5" ht="27.6">
      <c r="A55" s="58">
        <v>3236</v>
      </c>
      <c r="B55" s="57" t="s">
        <v>176</v>
      </c>
      <c r="C55" s="8"/>
      <c r="D55" s="8"/>
      <c r="E55" s="105"/>
    </row>
    <row r="56" spans="1:5" ht="41.4">
      <c r="A56" s="58">
        <v>3237</v>
      </c>
      <c r="B56" s="57" t="s">
        <v>162</v>
      </c>
      <c r="C56" s="8"/>
      <c r="D56" s="8"/>
      <c r="E56" s="105"/>
    </row>
    <row r="57" spans="1:5">
      <c r="A57" s="58">
        <v>3241</v>
      </c>
      <c r="B57" s="57" t="s">
        <v>163</v>
      </c>
      <c r="C57" s="8"/>
      <c r="D57" s="8"/>
      <c r="E57" s="105"/>
    </row>
    <row r="58" spans="1:5">
      <c r="A58" s="58">
        <v>3242</v>
      </c>
      <c r="B58" s="57" t="s">
        <v>164</v>
      </c>
      <c r="C58" s="8"/>
      <c r="D58" s="8"/>
      <c r="E58" s="105"/>
    </row>
    <row r="59" spans="1:5">
      <c r="A59" s="58">
        <v>3243</v>
      </c>
      <c r="B59" s="57" t="s">
        <v>165</v>
      </c>
      <c r="C59" s="8"/>
      <c r="D59" s="8"/>
      <c r="E59" s="105"/>
    </row>
    <row r="60" spans="1:5">
      <c r="A60" s="58">
        <v>3245</v>
      </c>
      <c r="B60" s="57" t="s">
        <v>166</v>
      </c>
      <c r="C60" s="8"/>
      <c r="D60" s="8"/>
      <c r="E60" s="105"/>
    </row>
    <row r="61" spans="1:5">
      <c r="A61" s="58">
        <v>3246</v>
      </c>
      <c r="B61" s="57" t="s">
        <v>167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182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237</v>
      </c>
      <c r="C65" s="8"/>
      <c r="D65" s="8"/>
      <c r="E65" s="105"/>
    </row>
    <row r="66" spans="1:5">
      <c r="A66" s="58">
        <v>5220</v>
      </c>
      <c r="B66" s="57" t="s">
        <v>377</v>
      </c>
      <c r="C66" s="8"/>
      <c r="D66" s="8"/>
      <c r="E66" s="105"/>
    </row>
    <row r="67" spans="1:5">
      <c r="A67" s="58">
        <v>5230</v>
      </c>
      <c r="B67" s="57" t="s">
        <v>378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183</v>
      </c>
      <c r="B70" s="57"/>
      <c r="C70" s="8"/>
      <c r="D70" s="8"/>
      <c r="E70" s="105"/>
    </row>
    <row r="71" spans="1:5" ht="27.6">
      <c r="A71" s="58">
        <v>1</v>
      </c>
      <c r="B71" s="57" t="s">
        <v>168</v>
      </c>
      <c r="C71" s="8"/>
      <c r="D71" s="8"/>
      <c r="E71" s="105"/>
    </row>
    <row r="72" spans="1:5">
      <c r="A72" s="58">
        <v>2</v>
      </c>
      <c r="B72" s="57" t="s">
        <v>169</v>
      </c>
      <c r="C72" s="8"/>
      <c r="D72" s="8"/>
      <c r="E72" s="105"/>
    </row>
    <row r="73" spans="1:5">
      <c r="A73" s="58">
        <v>3</v>
      </c>
      <c r="B73" s="57" t="s">
        <v>170</v>
      </c>
      <c r="C73" s="8"/>
      <c r="D73" s="8"/>
      <c r="E73" s="105"/>
    </row>
    <row r="74" spans="1:5">
      <c r="A74" s="58">
        <v>4</v>
      </c>
      <c r="B74" s="57" t="s">
        <v>333</v>
      </c>
      <c r="C74" s="8"/>
      <c r="D74" s="8"/>
      <c r="E74" s="105"/>
    </row>
    <row r="75" spans="1:5">
      <c r="A75" s="58">
        <v>5</v>
      </c>
      <c r="B75" s="57" t="s">
        <v>171</v>
      </c>
      <c r="C75" s="8"/>
      <c r="D75" s="8"/>
      <c r="E75" s="105"/>
    </row>
    <row r="76" spans="1:5">
      <c r="A76" s="58">
        <v>6</v>
      </c>
      <c r="B76" s="57" t="s">
        <v>172</v>
      </c>
      <c r="C76" s="8"/>
      <c r="D76" s="8"/>
      <c r="E76" s="105"/>
    </row>
    <row r="77" spans="1:5">
      <c r="A77" s="58">
        <v>7</v>
      </c>
      <c r="B77" s="57" t="s">
        <v>173</v>
      </c>
      <c r="C77" s="8"/>
      <c r="D77" s="8"/>
      <c r="E77" s="105"/>
    </row>
    <row r="78" spans="1:5">
      <c r="A78" s="58">
        <v>8</v>
      </c>
      <c r="B78" s="57" t="s">
        <v>174</v>
      </c>
      <c r="C78" s="8"/>
      <c r="D78" s="8"/>
      <c r="E78" s="105"/>
    </row>
    <row r="79" spans="1:5">
      <c r="A79" s="58">
        <v>9</v>
      </c>
      <c r="B79" s="57" t="s">
        <v>175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3.2">
      <c r="B89" s="66" t="s">
        <v>127</v>
      </c>
    </row>
    <row r="90" spans="1:9" customFormat="1" ht="13.2"/>
    <row r="91" spans="1:9" customFormat="1" ht="13.2"/>
    <row r="92" spans="1:9" customFormat="1" ht="13.2"/>
    <row r="93" spans="1:9" customFormat="1" ht="13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SheetLayoutView="80" workbookViewId="0">
      <selection activeCell="H10" sqref="H10"/>
    </sheetView>
  </sheetViews>
  <sheetFormatPr defaultColWidth="9.109375" defaultRowHeight="13.8"/>
  <cols>
    <col min="1" max="1" width="4.88671875" style="2" customWidth="1"/>
    <col min="2" max="2" width="31.44140625" style="2" customWidth="1"/>
    <col min="3" max="3" width="18.44140625" style="2" customWidth="1"/>
    <col min="4" max="4" width="8.441406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>
      <c r="A1" s="74" t="s">
        <v>391</v>
      </c>
      <c r="B1" s="76"/>
      <c r="C1" s="76"/>
      <c r="D1" s="76"/>
      <c r="E1" s="76"/>
      <c r="F1" s="76"/>
      <c r="G1" s="76"/>
      <c r="H1" s="76"/>
      <c r="I1" s="491" t="s">
        <v>97</v>
      </c>
      <c r="J1" s="491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489" t="str">
        <f>'ფორმა N1'!L2</f>
        <v>22.09.20-12.10.20</v>
      </c>
      <c r="J2" s="490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4" t="str">
        <f>'ფორმა N1'!A5</f>
        <v>მპგ "ერთიანი საქართველო-დემოკრატიული მოძრაობა "</v>
      </c>
      <c r="B5" s="351"/>
      <c r="C5" s="351"/>
      <c r="D5" s="351"/>
      <c r="E5" s="351"/>
      <c r="F5" s="352"/>
      <c r="G5" s="351"/>
      <c r="H5" s="351"/>
      <c r="I5" s="351"/>
      <c r="J5" s="351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1.4">
      <c r="A8" s="129" t="s">
        <v>64</v>
      </c>
      <c r="B8" s="129" t="s">
        <v>99</v>
      </c>
      <c r="C8" s="130" t="s">
        <v>101</v>
      </c>
      <c r="D8" s="130" t="s">
        <v>257</v>
      </c>
      <c r="E8" s="130" t="s">
        <v>100</v>
      </c>
      <c r="F8" s="128" t="s">
        <v>238</v>
      </c>
      <c r="G8" s="128" t="s">
        <v>276</v>
      </c>
      <c r="H8" s="128" t="s">
        <v>277</v>
      </c>
      <c r="I8" s="128" t="s">
        <v>239</v>
      </c>
      <c r="J8" s="131" t="s">
        <v>102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27.6">
      <c r="A10" s="154">
        <v>1</v>
      </c>
      <c r="B10" s="64" t="s">
        <v>484</v>
      </c>
      <c r="C10" s="155" t="s">
        <v>485</v>
      </c>
      <c r="D10" s="156" t="s">
        <v>486</v>
      </c>
      <c r="E10" s="152">
        <v>39836</v>
      </c>
      <c r="F10" s="28">
        <v>5591.28</v>
      </c>
      <c r="G10" s="28">
        <v>119621</v>
      </c>
      <c r="H10" s="28">
        <v>119665.02</v>
      </c>
      <c r="I10" s="28">
        <f>F10+G10-H10</f>
        <v>5547.2599999999948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4" t="s">
        <v>96</v>
      </c>
      <c r="C15" s="104"/>
      <c r="D15" s="104"/>
      <c r="E15" s="104"/>
      <c r="F15" s="215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4"/>
      <c r="D17" s="104"/>
      <c r="E17" s="104"/>
      <c r="F17" s="254"/>
      <c r="G17" s="255"/>
      <c r="H17" s="255"/>
      <c r="I17" s="101"/>
      <c r="J17" s="101"/>
    </row>
    <row r="18" spans="1:10">
      <c r="A18" s="101"/>
      <c r="B18" s="104"/>
      <c r="C18" s="216" t="s">
        <v>250</v>
      </c>
      <c r="D18" s="216"/>
      <c r="E18" s="104"/>
      <c r="F18" s="104" t="s">
        <v>255</v>
      </c>
      <c r="G18" s="101"/>
      <c r="H18" s="101"/>
      <c r="I18" s="101"/>
      <c r="J18" s="101"/>
    </row>
    <row r="19" spans="1:10">
      <c r="A19" s="101"/>
      <c r="B19" s="104"/>
      <c r="C19" s="217" t="s">
        <v>127</v>
      </c>
      <c r="D19" s="104"/>
      <c r="E19" s="104"/>
      <c r="F19" s="104" t="s">
        <v>251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7"/>
      <c r="E20" s="101"/>
      <c r="F20" s="101"/>
      <c r="G20" s="101"/>
      <c r="H20" s="101"/>
      <c r="I20" s="101"/>
      <c r="J20" s="101"/>
    </row>
    <row r="21" spans="1:10" customFormat="1" ht="13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3.2"/>
    <row r="23" spans="1:10" customFormat="1" ht="13.2"/>
    <row r="24" spans="1:10" customFormat="1" ht="13.2"/>
    <row r="25" spans="1:10" customFormat="1" ht="13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ColWidth="9.109375" defaultRowHeight="13.8"/>
  <cols>
    <col min="1" max="1" width="12" style="182" customWidth="1"/>
    <col min="2" max="2" width="13.33203125" style="182" customWidth="1"/>
    <col min="3" max="3" width="21.44140625" style="182" customWidth="1"/>
    <col min="4" max="4" width="17.88671875" style="182" customWidth="1"/>
    <col min="5" max="5" width="12.6640625" style="182" customWidth="1"/>
    <col min="6" max="6" width="36.88671875" style="182" customWidth="1"/>
    <col min="7" max="7" width="22.33203125" style="182" customWidth="1"/>
    <col min="8" max="8" width="0.5546875" style="182" customWidth="1"/>
    <col min="9" max="16384" width="9.109375" style="182"/>
  </cols>
  <sheetData>
    <row r="1" spans="1:8">
      <c r="A1" s="74" t="s">
        <v>336</v>
      </c>
      <c r="B1" s="76"/>
      <c r="C1" s="76"/>
      <c r="D1" s="76"/>
      <c r="E1" s="76"/>
      <c r="F1" s="76"/>
      <c r="G1" s="161" t="s">
        <v>97</v>
      </c>
      <c r="H1" s="162"/>
    </row>
    <row r="2" spans="1:8">
      <c r="A2" s="76" t="s">
        <v>128</v>
      </c>
      <c r="B2" s="76"/>
      <c r="C2" s="76"/>
      <c r="D2" s="76"/>
      <c r="E2" s="76"/>
      <c r="F2" s="76"/>
      <c r="G2" s="163" t="str">
        <f>'ფორმა N1'!L2</f>
        <v>22.09.20-12.10.20</v>
      </c>
      <c r="H2" s="162"/>
    </row>
    <row r="3" spans="1:8">
      <c r="A3" s="76"/>
      <c r="B3" s="76"/>
      <c r="C3" s="76"/>
      <c r="D3" s="76"/>
      <c r="E3" s="76"/>
      <c r="F3" s="76"/>
      <c r="G3" s="102"/>
      <c r="H3" s="162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4" t="str">
        <f>'ფორმა N1'!A5</f>
        <v>მპგ "ერთიანი საქართველო-დემოკრატიული მოძრაობა "</v>
      </c>
      <c r="B5" s="204"/>
      <c r="C5" s="204"/>
      <c r="D5" s="204"/>
      <c r="E5" s="204"/>
      <c r="F5" s="204"/>
      <c r="G5" s="204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4" t="s">
        <v>294</v>
      </c>
      <c r="B8" s="164" t="s">
        <v>129</v>
      </c>
      <c r="C8" s="165" t="s">
        <v>334</v>
      </c>
      <c r="D8" s="165" t="s">
        <v>335</v>
      </c>
      <c r="E8" s="165" t="s">
        <v>257</v>
      </c>
      <c r="F8" s="164" t="s">
        <v>299</v>
      </c>
      <c r="G8" s="165" t="s">
        <v>295</v>
      </c>
      <c r="H8" s="105"/>
    </row>
    <row r="9" spans="1:8">
      <c r="A9" s="166" t="s">
        <v>296</v>
      </c>
      <c r="B9" s="167"/>
      <c r="C9" s="168"/>
      <c r="D9" s="169"/>
      <c r="E9" s="169"/>
      <c r="F9" s="169"/>
      <c r="G9" s="170"/>
      <c r="H9" s="105"/>
    </row>
    <row r="10" spans="1:8" ht="14.4">
      <c r="A10" s="167">
        <v>1</v>
      </c>
      <c r="B10" s="152"/>
      <c r="C10" s="171"/>
      <c r="D10" s="172"/>
      <c r="E10" s="172"/>
      <c r="F10" s="172"/>
      <c r="G10" s="173" t="str">
        <f>IF(ISBLANK(B10),"",G9+C10-D10)</f>
        <v/>
      </c>
      <c r="H10" s="105"/>
    </row>
    <row r="11" spans="1:8" ht="14.4">
      <c r="A11" s="167">
        <v>2</v>
      </c>
      <c r="B11" s="152"/>
      <c r="C11" s="171"/>
      <c r="D11" s="172"/>
      <c r="E11" s="172"/>
      <c r="F11" s="172"/>
      <c r="G11" s="173" t="str">
        <f t="shared" ref="G11:G38" si="0">IF(ISBLANK(B11),"",G10+C11-D11)</f>
        <v/>
      </c>
      <c r="H11" s="105"/>
    </row>
    <row r="12" spans="1:8" ht="14.4">
      <c r="A12" s="167">
        <v>3</v>
      </c>
      <c r="B12" s="152"/>
      <c r="C12" s="171"/>
      <c r="D12" s="172"/>
      <c r="E12" s="172"/>
      <c r="F12" s="172"/>
      <c r="G12" s="173" t="str">
        <f t="shared" si="0"/>
        <v/>
      </c>
      <c r="H12" s="105"/>
    </row>
    <row r="13" spans="1:8" ht="14.4">
      <c r="A13" s="167">
        <v>4</v>
      </c>
      <c r="B13" s="152"/>
      <c r="C13" s="171"/>
      <c r="D13" s="172"/>
      <c r="E13" s="172"/>
      <c r="F13" s="172"/>
      <c r="G13" s="173" t="str">
        <f t="shared" si="0"/>
        <v/>
      </c>
      <c r="H13" s="105"/>
    </row>
    <row r="14" spans="1:8" ht="14.4">
      <c r="A14" s="167">
        <v>5</v>
      </c>
      <c r="B14" s="152"/>
      <c r="C14" s="171"/>
      <c r="D14" s="172"/>
      <c r="E14" s="172"/>
      <c r="F14" s="172"/>
      <c r="G14" s="173" t="str">
        <f t="shared" si="0"/>
        <v/>
      </c>
      <c r="H14" s="105"/>
    </row>
    <row r="15" spans="1:8" ht="14.4">
      <c r="A15" s="167">
        <v>6</v>
      </c>
      <c r="B15" s="152"/>
      <c r="C15" s="171"/>
      <c r="D15" s="172"/>
      <c r="E15" s="172"/>
      <c r="F15" s="172"/>
      <c r="G15" s="173" t="str">
        <f t="shared" si="0"/>
        <v/>
      </c>
      <c r="H15" s="105"/>
    </row>
    <row r="16" spans="1:8" ht="14.4">
      <c r="A16" s="167">
        <v>7</v>
      </c>
      <c r="B16" s="152"/>
      <c r="C16" s="171"/>
      <c r="D16" s="172"/>
      <c r="E16" s="172"/>
      <c r="F16" s="172"/>
      <c r="G16" s="173" t="str">
        <f t="shared" si="0"/>
        <v/>
      </c>
      <c r="H16" s="105"/>
    </row>
    <row r="17" spans="1:8" ht="14.4">
      <c r="A17" s="167">
        <v>8</v>
      </c>
      <c r="B17" s="152"/>
      <c r="C17" s="171"/>
      <c r="D17" s="172"/>
      <c r="E17" s="172"/>
      <c r="F17" s="172"/>
      <c r="G17" s="173" t="str">
        <f t="shared" si="0"/>
        <v/>
      </c>
      <c r="H17" s="105"/>
    </row>
    <row r="18" spans="1:8" ht="14.4">
      <c r="A18" s="167">
        <v>9</v>
      </c>
      <c r="B18" s="152"/>
      <c r="C18" s="171"/>
      <c r="D18" s="172"/>
      <c r="E18" s="172"/>
      <c r="F18" s="172"/>
      <c r="G18" s="173" t="str">
        <f t="shared" si="0"/>
        <v/>
      </c>
      <c r="H18" s="105"/>
    </row>
    <row r="19" spans="1:8" ht="14.4">
      <c r="A19" s="167">
        <v>10</v>
      </c>
      <c r="B19" s="152"/>
      <c r="C19" s="171"/>
      <c r="D19" s="172"/>
      <c r="E19" s="172"/>
      <c r="F19" s="172"/>
      <c r="G19" s="173" t="str">
        <f t="shared" si="0"/>
        <v/>
      </c>
      <c r="H19" s="105"/>
    </row>
    <row r="20" spans="1:8" ht="14.4">
      <c r="A20" s="167">
        <v>11</v>
      </c>
      <c r="B20" s="152"/>
      <c r="C20" s="171"/>
      <c r="D20" s="172"/>
      <c r="E20" s="172"/>
      <c r="F20" s="172"/>
      <c r="G20" s="173" t="str">
        <f t="shared" si="0"/>
        <v/>
      </c>
      <c r="H20" s="105"/>
    </row>
    <row r="21" spans="1:8" ht="14.4">
      <c r="A21" s="167">
        <v>12</v>
      </c>
      <c r="B21" s="152"/>
      <c r="C21" s="171"/>
      <c r="D21" s="172"/>
      <c r="E21" s="172"/>
      <c r="F21" s="172"/>
      <c r="G21" s="173" t="str">
        <f t="shared" si="0"/>
        <v/>
      </c>
      <c r="H21" s="105"/>
    </row>
    <row r="22" spans="1:8" ht="14.4">
      <c r="A22" s="167">
        <v>13</v>
      </c>
      <c r="B22" s="152"/>
      <c r="C22" s="171"/>
      <c r="D22" s="172"/>
      <c r="E22" s="172"/>
      <c r="F22" s="172"/>
      <c r="G22" s="173" t="str">
        <f t="shared" si="0"/>
        <v/>
      </c>
      <c r="H22" s="105"/>
    </row>
    <row r="23" spans="1:8" ht="14.4">
      <c r="A23" s="167">
        <v>14</v>
      </c>
      <c r="B23" s="152"/>
      <c r="C23" s="171"/>
      <c r="D23" s="172"/>
      <c r="E23" s="172"/>
      <c r="F23" s="172"/>
      <c r="G23" s="173" t="str">
        <f t="shared" si="0"/>
        <v/>
      </c>
      <c r="H23" s="105"/>
    </row>
    <row r="24" spans="1:8" ht="14.4">
      <c r="A24" s="167">
        <v>15</v>
      </c>
      <c r="B24" s="152"/>
      <c r="C24" s="171"/>
      <c r="D24" s="172"/>
      <c r="E24" s="172"/>
      <c r="F24" s="172"/>
      <c r="G24" s="173" t="str">
        <f t="shared" si="0"/>
        <v/>
      </c>
      <c r="H24" s="105"/>
    </row>
    <row r="25" spans="1:8" ht="14.4">
      <c r="A25" s="167">
        <v>16</v>
      </c>
      <c r="B25" s="152"/>
      <c r="C25" s="171"/>
      <c r="D25" s="172"/>
      <c r="E25" s="172"/>
      <c r="F25" s="172"/>
      <c r="G25" s="173" t="str">
        <f t="shared" si="0"/>
        <v/>
      </c>
      <c r="H25" s="105"/>
    </row>
    <row r="26" spans="1:8" ht="14.4">
      <c r="A26" s="167">
        <v>17</v>
      </c>
      <c r="B26" s="152"/>
      <c r="C26" s="171"/>
      <c r="D26" s="172"/>
      <c r="E26" s="172"/>
      <c r="F26" s="172"/>
      <c r="G26" s="173" t="str">
        <f t="shared" si="0"/>
        <v/>
      </c>
      <c r="H26" s="105"/>
    </row>
    <row r="27" spans="1:8" ht="14.4">
      <c r="A27" s="167">
        <v>18</v>
      </c>
      <c r="B27" s="152"/>
      <c r="C27" s="171"/>
      <c r="D27" s="172"/>
      <c r="E27" s="172"/>
      <c r="F27" s="172"/>
      <c r="G27" s="173" t="str">
        <f t="shared" si="0"/>
        <v/>
      </c>
      <c r="H27" s="105"/>
    </row>
    <row r="28" spans="1:8" ht="14.4">
      <c r="A28" s="167">
        <v>19</v>
      </c>
      <c r="B28" s="152"/>
      <c r="C28" s="171"/>
      <c r="D28" s="172"/>
      <c r="E28" s="172"/>
      <c r="F28" s="172"/>
      <c r="G28" s="173" t="str">
        <f t="shared" si="0"/>
        <v/>
      </c>
      <c r="H28" s="105"/>
    </row>
    <row r="29" spans="1:8" ht="14.4">
      <c r="A29" s="167">
        <v>20</v>
      </c>
      <c r="B29" s="152"/>
      <c r="C29" s="171"/>
      <c r="D29" s="172"/>
      <c r="E29" s="172"/>
      <c r="F29" s="172"/>
      <c r="G29" s="173" t="str">
        <f t="shared" si="0"/>
        <v/>
      </c>
      <c r="H29" s="105"/>
    </row>
    <row r="30" spans="1:8" ht="14.4">
      <c r="A30" s="167">
        <v>21</v>
      </c>
      <c r="B30" s="152"/>
      <c r="C30" s="174"/>
      <c r="D30" s="175"/>
      <c r="E30" s="175"/>
      <c r="F30" s="175"/>
      <c r="G30" s="173" t="str">
        <f t="shared" si="0"/>
        <v/>
      </c>
      <c r="H30" s="105"/>
    </row>
    <row r="31" spans="1:8" ht="14.4">
      <c r="A31" s="167">
        <v>22</v>
      </c>
      <c r="B31" s="152"/>
      <c r="C31" s="174"/>
      <c r="D31" s="175"/>
      <c r="E31" s="175"/>
      <c r="F31" s="175"/>
      <c r="G31" s="173" t="str">
        <f t="shared" si="0"/>
        <v/>
      </c>
      <c r="H31" s="105"/>
    </row>
    <row r="32" spans="1:8" ht="14.4">
      <c r="A32" s="167">
        <v>23</v>
      </c>
      <c r="B32" s="152"/>
      <c r="C32" s="174"/>
      <c r="D32" s="175"/>
      <c r="E32" s="175"/>
      <c r="F32" s="175"/>
      <c r="G32" s="173" t="str">
        <f t="shared" si="0"/>
        <v/>
      </c>
      <c r="H32" s="105"/>
    </row>
    <row r="33" spans="1:10" ht="14.4">
      <c r="A33" s="167">
        <v>24</v>
      </c>
      <c r="B33" s="152"/>
      <c r="C33" s="174"/>
      <c r="D33" s="175"/>
      <c r="E33" s="175"/>
      <c r="F33" s="175"/>
      <c r="G33" s="173" t="str">
        <f t="shared" si="0"/>
        <v/>
      </c>
      <c r="H33" s="105"/>
    </row>
    <row r="34" spans="1:10" ht="14.4">
      <c r="A34" s="167">
        <v>25</v>
      </c>
      <c r="B34" s="152"/>
      <c r="C34" s="174"/>
      <c r="D34" s="175"/>
      <c r="E34" s="175"/>
      <c r="F34" s="175"/>
      <c r="G34" s="173" t="str">
        <f t="shared" si="0"/>
        <v/>
      </c>
      <c r="H34" s="105"/>
    </row>
    <row r="35" spans="1:10" ht="14.4">
      <c r="A35" s="167">
        <v>26</v>
      </c>
      <c r="B35" s="152"/>
      <c r="C35" s="174"/>
      <c r="D35" s="175"/>
      <c r="E35" s="175"/>
      <c r="F35" s="175"/>
      <c r="G35" s="173" t="str">
        <f t="shared" si="0"/>
        <v/>
      </c>
      <c r="H35" s="105"/>
    </row>
    <row r="36" spans="1:10" ht="14.4">
      <c r="A36" s="167">
        <v>27</v>
      </c>
      <c r="B36" s="152"/>
      <c r="C36" s="174"/>
      <c r="D36" s="175"/>
      <c r="E36" s="175"/>
      <c r="F36" s="175"/>
      <c r="G36" s="173" t="str">
        <f t="shared" si="0"/>
        <v/>
      </c>
      <c r="H36" s="105"/>
    </row>
    <row r="37" spans="1:10" ht="14.4">
      <c r="A37" s="167">
        <v>28</v>
      </c>
      <c r="B37" s="152"/>
      <c r="C37" s="174"/>
      <c r="D37" s="175"/>
      <c r="E37" s="175"/>
      <c r="F37" s="175"/>
      <c r="G37" s="173" t="str">
        <f t="shared" si="0"/>
        <v/>
      </c>
      <c r="H37" s="105"/>
    </row>
    <row r="38" spans="1:10" ht="14.4">
      <c r="A38" s="167">
        <v>29</v>
      </c>
      <c r="B38" s="152"/>
      <c r="C38" s="174"/>
      <c r="D38" s="175"/>
      <c r="E38" s="175"/>
      <c r="F38" s="175"/>
      <c r="G38" s="173" t="str">
        <f t="shared" si="0"/>
        <v/>
      </c>
      <c r="H38" s="105"/>
    </row>
    <row r="39" spans="1:10" ht="14.4">
      <c r="A39" s="167" t="s">
        <v>260</v>
      </c>
      <c r="B39" s="152"/>
      <c r="C39" s="174"/>
      <c r="D39" s="175"/>
      <c r="E39" s="175"/>
      <c r="F39" s="175"/>
      <c r="G39" s="173" t="str">
        <f>IF(ISBLANK(B39),"",#REF!+C39-D39)</f>
        <v/>
      </c>
      <c r="H39" s="105"/>
    </row>
    <row r="40" spans="1:10">
      <c r="A40" s="176" t="s">
        <v>297</v>
      </c>
      <c r="B40" s="177"/>
      <c r="C40" s="178"/>
      <c r="D40" s="179"/>
      <c r="E40" s="179"/>
      <c r="F40" s="180"/>
      <c r="G40" s="181" t="str">
        <f>G39</f>
        <v/>
      </c>
      <c r="H40" s="105"/>
    </row>
    <row r="44" spans="1:10">
      <c r="B44" s="184" t="s">
        <v>96</v>
      </c>
      <c r="F44" s="185"/>
    </row>
    <row r="45" spans="1:10">
      <c r="F45" s="183"/>
      <c r="G45" s="183"/>
      <c r="H45" s="183"/>
      <c r="I45" s="183"/>
      <c r="J45" s="183"/>
    </row>
    <row r="46" spans="1:10">
      <c r="C46" s="186"/>
      <c r="F46" s="186"/>
      <c r="G46" s="187"/>
      <c r="H46" s="183"/>
      <c r="I46" s="183"/>
      <c r="J46" s="183"/>
    </row>
    <row r="47" spans="1:10">
      <c r="A47" s="183"/>
      <c r="C47" s="188" t="s">
        <v>250</v>
      </c>
      <c r="F47" s="189" t="s">
        <v>255</v>
      </c>
      <c r="G47" s="187"/>
      <c r="H47" s="183"/>
      <c r="I47" s="183"/>
      <c r="J47" s="183"/>
    </row>
    <row r="48" spans="1:10">
      <c r="A48" s="183"/>
      <c r="C48" s="190" t="s">
        <v>127</v>
      </c>
      <c r="F48" s="182" t="s">
        <v>251</v>
      </c>
      <c r="G48" s="183"/>
      <c r="H48" s="183"/>
      <c r="I48" s="183"/>
      <c r="J48" s="183"/>
    </row>
    <row r="49" spans="2:2" s="183" customFormat="1">
      <c r="B49" s="182"/>
    </row>
    <row r="50" spans="2:2" s="183" customFormat="1" ht="13.2"/>
    <row r="51" spans="2:2" s="183" customFormat="1" ht="13.2"/>
    <row r="52" spans="2:2" s="183" customFormat="1" ht="13.2"/>
    <row r="53" spans="2:2" s="183" customFormat="1" ht="13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4" zoomScale="80" zoomScaleSheetLayoutView="80" workbookViewId="0">
      <selection activeCell="J16" sqref="J16"/>
    </sheetView>
  </sheetViews>
  <sheetFormatPr defaultColWidth="9.109375" defaultRowHeight="13.8"/>
  <cols>
    <col min="1" max="1" width="53.5546875" style="25" customWidth="1"/>
    <col min="2" max="2" width="10.6640625" style="25" customWidth="1"/>
    <col min="3" max="3" width="12.44140625" style="25" customWidth="1"/>
    <col min="4" max="4" width="10.44140625" style="25" customWidth="1"/>
    <col min="5" max="5" width="13.109375" style="25" customWidth="1"/>
    <col min="6" max="6" width="10.44140625" style="25" customWidth="1"/>
    <col min="7" max="8" width="10.5546875" style="25" customWidth="1"/>
    <col min="9" max="9" width="9.88671875" style="25" customWidth="1"/>
    <col min="10" max="10" width="12.6640625" style="25" customWidth="1"/>
    <col min="11" max="11" width="0.6640625" style="25" customWidth="1"/>
    <col min="12" max="16384" width="9.109375" style="25"/>
  </cols>
  <sheetData>
    <row r="1" spans="1:12" s="23" customFormat="1">
      <c r="A1" s="137" t="s">
        <v>286</v>
      </c>
      <c r="B1" s="138"/>
      <c r="C1" s="138"/>
      <c r="D1" s="138"/>
      <c r="E1" s="138"/>
      <c r="F1" s="78"/>
      <c r="G1" s="78"/>
      <c r="H1" s="78"/>
      <c r="I1" s="505" t="s">
        <v>97</v>
      </c>
      <c r="J1" s="505"/>
      <c r="K1" s="144"/>
    </row>
    <row r="2" spans="1:12" s="23" customFormat="1">
      <c r="A2" s="105" t="s">
        <v>128</v>
      </c>
      <c r="B2" s="138"/>
      <c r="C2" s="138"/>
      <c r="D2" s="138"/>
      <c r="E2" s="138"/>
      <c r="F2" s="139"/>
      <c r="G2" s="140"/>
      <c r="H2" s="140"/>
      <c r="I2" s="489" t="str">
        <f>'ფორმა N1'!L2</f>
        <v>22.09.20-12.10.20</v>
      </c>
      <c r="J2" s="490"/>
      <c r="K2" s="144"/>
    </row>
    <row r="3" spans="1:12" s="23" customFormat="1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>
      <c r="A5" s="119" t="str">
        <f>'ფორმა N1'!A5</f>
        <v>მპგ "ერთიანი საქართველო-დემოკრატიული მოძრაობა "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55.2">
      <c r="A7" s="133"/>
      <c r="B7" s="504" t="s">
        <v>207</v>
      </c>
      <c r="C7" s="504"/>
      <c r="D7" s="504" t="s">
        <v>274</v>
      </c>
      <c r="E7" s="504"/>
      <c r="F7" s="504" t="s">
        <v>275</v>
      </c>
      <c r="G7" s="504"/>
      <c r="H7" s="151" t="s">
        <v>261</v>
      </c>
      <c r="I7" s="504" t="s">
        <v>210</v>
      </c>
      <c r="J7" s="504"/>
      <c r="K7" s="145"/>
    </row>
    <row r="8" spans="1:12">
      <c r="A8" s="134" t="s">
        <v>103</v>
      </c>
      <c r="B8" s="135" t="s">
        <v>209</v>
      </c>
      <c r="C8" s="136" t="s">
        <v>208</v>
      </c>
      <c r="D8" s="135" t="s">
        <v>209</v>
      </c>
      <c r="E8" s="136" t="s">
        <v>208</v>
      </c>
      <c r="F8" s="135" t="s">
        <v>209</v>
      </c>
      <c r="G8" s="136" t="s">
        <v>208</v>
      </c>
      <c r="H8" s="136" t="s">
        <v>208</v>
      </c>
      <c r="I8" s="135" t="s">
        <v>209</v>
      </c>
      <c r="J8" s="136" t="s">
        <v>208</v>
      </c>
      <c r="K8" s="145"/>
    </row>
    <row r="9" spans="1:12">
      <c r="A9" s="61" t="s">
        <v>104</v>
      </c>
      <c r="B9" s="82">
        <f>SUM(B10,B14,B17)</f>
        <v>0</v>
      </c>
      <c r="C9" s="82">
        <f>SUM(C10,C14,C17)</f>
        <v>5668.58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5668.58</v>
      </c>
      <c r="K9" s="145"/>
    </row>
    <row r="10" spans="1:12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>
      <c r="A14" s="62" t="s">
        <v>109</v>
      </c>
      <c r="B14" s="133">
        <f>SUM(B15:B16)</f>
        <v>0</v>
      </c>
      <c r="C14" s="133">
        <f>SUM(C15:C16)</f>
        <v>5668.58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5668.58</v>
      </c>
      <c r="K14" s="145"/>
    </row>
    <row r="15" spans="1:12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>
      <c r="A16" s="62" t="s">
        <v>111</v>
      </c>
      <c r="B16" s="26"/>
      <c r="C16" s="26">
        <v>5668.58</v>
      </c>
      <c r="D16" s="26"/>
      <c r="E16" s="26"/>
      <c r="F16" s="26"/>
      <c r="G16" s="26"/>
      <c r="H16" s="26"/>
      <c r="I16" s="26"/>
      <c r="J16" s="26">
        <f>C16+E16-G16</f>
        <v>5668.58</v>
      </c>
      <c r="K16" s="145"/>
    </row>
    <row r="17" spans="1:11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>
      <c r="A25" s="62" t="s">
        <v>240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>
      <c r="A26" s="62" t="s">
        <v>241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>
      <c r="A27" s="62" t="s">
        <v>242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>
      <c r="A28" s="62" t="s">
        <v>243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>
      <c r="A29" s="62" t="s">
        <v>244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>
      <c r="A30" s="62" t="s">
        <v>245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>
      <c r="A31" s="62" t="s">
        <v>246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>
      <c r="A33" s="62" t="s">
        <v>247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>
      <c r="A34" s="62" t="s">
        <v>248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>
      <c r="A35" s="62" t="s">
        <v>249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27.6">
      <c r="A40" s="62" t="s">
        <v>379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3.2"/>
    <row r="45" spans="1:11" s="23" customFormat="1">
      <c r="A45" s="25"/>
    </row>
    <row r="46" spans="1:11" s="2" customFormat="1">
      <c r="A46" s="71" t="s">
        <v>96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70"/>
      <c r="C48" s="70"/>
      <c r="F48" s="70"/>
      <c r="G48" s="73"/>
      <c r="H48" s="70"/>
      <c r="I48"/>
      <c r="J48"/>
    </row>
    <row r="49" spans="1:10" s="2" customFormat="1">
      <c r="B49" s="69" t="s">
        <v>250</v>
      </c>
      <c r="F49" s="12" t="s">
        <v>255</v>
      </c>
      <c r="G49" s="72"/>
      <c r="I49"/>
      <c r="J49"/>
    </row>
    <row r="50" spans="1:10" s="2" customFormat="1">
      <c r="B50" s="66" t="s">
        <v>127</v>
      </c>
      <c r="F50" s="2" t="s">
        <v>251</v>
      </c>
      <c r="G50"/>
      <c r="I50"/>
      <c r="J50"/>
    </row>
    <row r="51" spans="1:10" customFormat="1">
      <c r="A51" s="2"/>
      <c r="B51" s="25"/>
      <c r="H51" s="25"/>
    </row>
    <row r="52" spans="1:10" s="2" customFormat="1">
      <c r="A52" s="11"/>
      <c r="B52" s="11"/>
      <c r="C52" s="11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view="pageBreakPreview" topLeftCell="A46" zoomScale="80" zoomScaleNormal="80" zoomScaleSheetLayoutView="80" workbookViewId="0">
      <selection activeCell="F68" sqref="F68"/>
    </sheetView>
  </sheetViews>
  <sheetFormatPr defaultColWidth="9.109375" defaultRowHeight="13.2"/>
  <cols>
    <col min="1" max="1" width="6" style="198" customWidth="1"/>
    <col min="2" max="2" width="21.109375" style="198" customWidth="1"/>
    <col min="3" max="3" width="25.109375" style="198" bestFit="1" customWidth="1"/>
    <col min="4" max="4" width="18.44140625" style="198" customWidth="1"/>
    <col min="5" max="5" width="19.5546875" style="198" customWidth="1"/>
    <col min="6" max="6" width="22" style="198" customWidth="1"/>
    <col min="7" max="7" width="25.33203125" style="198" customWidth="1"/>
    <col min="8" max="8" width="18.33203125" style="198" customWidth="1"/>
    <col min="9" max="9" width="17.109375" style="198" customWidth="1"/>
    <col min="10" max="16384" width="9.109375" style="198"/>
  </cols>
  <sheetData>
    <row r="1" spans="1:9" ht="13.8">
      <c r="A1" s="191" t="s">
        <v>458</v>
      </c>
      <c r="B1" s="191"/>
      <c r="C1" s="192"/>
      <c r="D1" s="192"/>
      <c r="E1" s="192"/>
      <c r="F1" s="192"/>
      <c r="G1" s="192"/>
      <c r="H1" s="192"/>
      <c r="I1" s="359" t="s">
        <v>97</v>
      </c>
    </row>
    <row r="2" spans="1:9" ht="13.8">
      <c r="A2" s="148" t="s">
        <v>128</v>
      </c>
      <c r="B2" s="148"/>
      <c r="C2" s="192"/>
      <c r="D2" s="192"/>
      <c r="E2" s="192"/>
      <c r="F2" s="192"/>
      <c r="G2" s="192"/>
      <c r="H2" s="192"/>
      <c r="I2" s="356" t="str">
        <f>'ფორმა N1'!L2</f>
        <v>22.09.20-12.10.20</v>
      </c>
    </row>
    <row r="3" spans="1:9" ht="13.8">
      <c r="A3" s="192"/>
      <c r="B3" s="192"/>
      <c r="C3" s="192"/>
      <c r="D3" s="192"/>
      <c r="E3" s="192"/>
      <c r="F3" s="192"/>
      <c r="G3" s="192"/>
      <c r="H3" s="192"/>
      <c r="I3" s="141"/>
    </row>
    <row r="4" spans="1:9" ht="13.8">
      <c r="A4" s="114" t="s">
        <v>256</v>
      </c>
      <c r="B4" s="114"/>
      <c r="C4" s="114"/>
      <c r="D4" s="114"/>
      <c r="E4" s="368"/>
      <c r="F4" s="193"/>
      <c r="G4" s="192"/>
      <c r="H4" s="192"/>
      <c r="I4" s="193"/>
    </row>
    <row r="5" spans="1:9" s="373" customFormat="1" ht="13.8">
      <c r="A5" s="369" t="str">
        <f>'ფორმა N1'!A5</f>
        <v>მპგ "ერთიანი საქართველო-დემოკრატიული მოძრაობა "</v>
      </c>
      <c r="B5" s="369"/>
      <c r="C5" s="370"/>
      <c r="D5" s="370"/>
      <c r="E5" s="370"/>
      <c r="F5" s="371"/>
      <c r="G5" s="372"/>
      <c r="H5" s="372"/>
      <c r="I5" s="371"/>
    </row>
    <row r="6" spans="1:9" ht="15">
      <c r="A6" s="142"/>
      <c r="B6" s="142"/>
      <c r="C6" s="374"/>
      <c r="D6" s="374"/>
      <c r="E6" s="374"/>
      <c r="F6" s="192"/>
      <c r="G6" s="192"/>
      <c r="H6" s="192"/>
      <c r="I6" s="192"/>
    </row>
    <row r="7" spans="1:9" ht="55.2">
      <c r="A7" s="375" t="s">
        <v>64</v>
      </c>
      <c r="B7" s="375" t="s">
        <v>449</v>
      </c>
      <c r="C7" s="376" t="s">
        <v>450</v>
      </c>
      <c r="D7" s="376" t="s">
        <v>451</v>
      </c>
      <c r="E7" s="376" t="s">
        <v>452</v>
      </c>
      <c r="F7" s="376" t="s">
        <v>345</v>
      </c>
      <c r="G7" s="376" t="s">
        <v>453</v>
      </c>
      <c r="H7" s="376" t="s">
        <v>454</v>
      </c>
      <c r="I7" s="376" t="s">
        <v>455</v>
      </c>
    </row>
    <row r="8" spans="1:9" ht="13.8">
      <c r="A8" s="375">
        <v>1</v>
      </c>
      <c r="B8" s="375">
        <v>2</v>
      </c>
      <c r="C8" s="375">
        <v>3</v>
      </c>
      <c r="D8" s="376">
        <v>4</v>
      </c>
      <c r="E8" s="375">
        <v>5</v>
      </c>
      <c r="F8" s="376">
        <v>6</v>
      </c>
      <c r="G8" s="375">
        <v>7</v>
      </c>
      <c r="H8" s="376">
        <v>8</v>
      </c>
      <c r="I8" s="376">
        <v>9</v>
      </c>
    </row>
    <row r="9" spans="1:9" ht="14.4">
      <c r="A9" s="377">
        <v>1</v>
      </c>
      <c r="B9" s="424" t="s">
        <v>487</v>
      </c>
      <c r="C9" s="425" t="s">
        <v>488</v>
      </c>
      <c r="D9" s="426"/>
      <c r="E9" s="427" t="s">
        <v>489</v>
      </c>
      <c r="F9" s="428"/>
      <c r="G9" s="429">
        <v>438</v>
      </c>
      <c r="H9" s="430" t="s">
        <v>490</v>
      </c>
      <c r="I9" s="431" t="s">
        <v>491</v>
      </c>
    </row>
    <row r="10" spans="1:9" ht="14.4">
      <c r="A10" s="377">
        <v>2</v>
      </c>
      <c r="B10" s="432" t="s">
        <v>487</v>
      </c>
      <c r="C10" s="425" t="s">
        <v>492</v>
      </c>
      <c r="D10" s="378"/>
      <c r="E10" s="427" t="s">
        <v>493</v>
      </c>
      <c r="F10" s="378"/>
      <c r="G10" s="429">
        <v>815</v>
      </c>
      <c r="H10" s="430" t="s">
        <v>494</v>
      </c>
      <c r="I10" s="431" t="s">
        <v>495</v>
      </c>
    </row>
    <row r="11" spans="1:9" ht="14.4">
      <c r="A11" s="377">
        <v>3</v>
      </c>
      <c r="B11" s="432" t="s">
        <v>487</v>
      </c>
      <c r="C11" s="425" t="s">
        <v>496</v>
      </c>
      <c r="D11" s="378"/>
      <c r="E11" s="427" t="s">
        <v>493</v>
      </c>
      <c r="F11" s="378"/>
      <c r="G11" s="429">
        <v>750</v>
      </c>
      <c r="H11" s="430" t="s">
        <v>497</v>
      </c>
      <c r="I11" s="431" t="s">
        <v>498</v>
      </c>
    </row>
    <row r="12" spans="1:9" ht="14.4">
      <c r="A12" s="377">
        <v>4</v>
      </c>
      <c r="B12" s="432" t="s">
        <v>487</v>
      </c>
      <c r="C12" s="425" t="s">
        <v>499</v>
      </c>
      <c r="D12" s="378"/>
      <c r="E12" s="427" t="s">
        <v>500</v>
      </c>
      <c r="F12" s="378"/>
      <c r="G12" s="429">
        <v>563</v>
      </c>
      <c r="H12" s="430" t="s">
        <v>501</v>
      </c>
      <c r="I12" s="431" t="s">
        <v>502</v>
      </c>
    </row>
    <row r="13" spans="1:9" ht="14.4">
      <c r="A13" s="377">
        <v>5</v>
      </c>
      <c r="B13" s="432" t="s">
        <v>487</v>
      </c>
      <c r="C13" s="425" t="s">
        <v>503</v>
      </c>
      <c r="D13" s="378"/>
      <c r="E13" s="427" t="s">
        <v>493</v>
      </c>
      <c r="F13" s="378"/>
      <c r="G13" s="429">
        <v>750</v>
      </c>
      <c r="H13" s="430" t="s">
        <v>504</v>
      </c>
      <c r="I13" s="431" t="s">
        <v>505</v>
      </c>
    </row>
    <row r="14" spans="1:9" ht="14.4">
      <c r="A14" s="377">
        <v>6</v>
      </c>
      <c r="B14" s="432" t="s">
        <v>487</v>
      </c>
      <c r="C14" s="425" t="s">
        <v>506</v>
      </c>
      <c r="D14" s="378"/>
      <c r="E14" s="427" t="s">
        <v>493</v>
      </c>
      <c r="F14" s="378"/>
      <c r="G14" s="429">
        <v>1000</v>
      </c>
      <c r="H14" s="430" t="s">
        <v>507</v>
      </c>
      <c r="I14" s="431" t="s">
        <v>508</v>
      </c>
    </row>
    <row r="15" spans="1:9" ht="14.4">
      <c r="A15" s="377">
        <v>7</v>
      </c>
      <c r="B15" s="432" t="s">
        <v>487</v>
      </c>
      <c r="C15" s="457" t="s">
        <v>658</v>
      </c>
      <c r="D15" s="378"/>
      <c r="E15" s="458" t="s">
        <v>659</v>
      </c>
      <c r="F15" s="378"/>
      <c r="G15" s="459">
        <v>437.5</v>
      </c>
      <c r="H15" s="460" t="s">
        <v>660</v>
      </c>
      <c r="I15" s="461" t="s">
        <v>661</v>
      </c>
    </row>
    <row r="16" spans="1:9" ht="14.4">
      <c r="A16" s="377">
        <v>8</v>
      </c>
      <c r="B16" s="432" t="s">
        <v>487</v>
      </c>
      <c r="C16" s="425" t="s">
        <v>509</v>
      </c>
      <c r="D16" s="378"/>
      <c r="E16" s="427" t="s">
        <v>493</v>
      </c>
      <c r="F16" s="378"/>
      <c r="G16" s="433" t="s">
        <v>510</v>
      </c>
      <c r="H16" s="430" t="s">
        <v>511</v>
      </c>
      <c r="I16" s="431" t="s">
        <v>512</v>
      </c>
    </row>
    <row r="17" spans="1:9" ht="14.4">
      <c r="A17" s="377">
        <v>9</v>
      </c>
      <c r="B17" s="432" t="s">
        <v>487</v>
      </c>
      <c r="C17" s="457" t="s">
        <v>662</v>
      </c>
      <c r="D17" s="378"/>
      <c r="E17" s="458" t="s">
        <v>659</v>
      </c>
      <c r="F17" s="378"/>
      <c r="G17" s="459">
        <v>562.5</v>
      </c>
      <c r="H17" s="460" t="s">
        <v>663</v>
      </c>
      <c r="I17" s="461" t="s">
        <v>664</v>
      </c>
    </row>
    <row r="18" spans="1:9" ht="14.4">
      <c r="A18" s="377">
        <v>10</v>
      </c>
      <c r="B18" s="432" t="s">
        <v>487</v>
      </c>
      <c r="C18" s="425" t="s">
        <v>513</v>
      </c>
      <c r="D18" s="378"/>
      <c r="E18" s="427" t="s">
        <v>493</v>
      </c>
      <c r="F18" s="378"/>
      <c r="G18" s="433" t="s">
        <v>514</v>
      </c>
      <c r="H18" s="430" t="s">
        <v>515</v>
      </c>
      <c r="I18" s="431" t="s">
        <v>516</v>
      </c>
    </row>
    <row r="19" spans="1:9" ht="14.4">
      <c r="A19" s="377">
        <v>11</v>
      </c>
      <c r="B19" s="432" t="s">
        <v>487</v>
      </c>
      <c r="C19" s="425" t="s">
        <v>517</v>
      </c>
      <c r="D19" s="378"/>
      <c r="E19" s="427" t="s">
        <v>518</v>
      </c>
      <c r="F19" s="378"/>
      <c r="G19" s="433" t="s">
        <v>519</v>
      </c>
      <c r="H19" s="430" t="s">
        <v>520</v>
      </c>
      <c r="I19" s="431" t="s">
        <v>521</v>
      </c>
    </row>
    <row r="20" spans="1:9" ht="14.4">
      <c r="A20" s="377">
        <v>12</v>
      </c>
      <c r="B20" s="432" t="s">
        <v>487</v>
      </c>
      <c r="C20" s="425" t="s">
        <v>522</v>
      </c>
      <c r="D20" s="378"/>
      <c r="E20" s="427" t="s">
        <v>523</v>
      </c>
      <c r="F20" s="378"/>
      <c r="G20" s="433" t="s">
        <v>524</v>
      </c>
      <c r="H20" s="431">
        <v>61001027948</v>
      </c>
      <c r="I20" s="434" t="s">
        <v>525</v>
      </c>
    </row>
    <row r="21" spans="1:9" ht="14.4">
      <c r="A21" s="377">
        <v>13</v>
      </c>
      <c r="B21" s="432" t="s">
        <v>487</v>
      </c>
      <c r="C21" s="425" t="s">
        <v>526</v>
      </c>
      <c r="D21" s="378"/>
      <c r="E21" s="427" t="s">
        <v>527</v>
      </c>
      <c r="F21" s="378"/>
      <c r="G21" s="433" t="s">
        <v>528</v>
      </c>
      <c r="H21" s="431">
        <v>61002003848</v>
      </c>
      <c r="I21" s="434" t="s">
        <v>529</v>
      </c>
    </row>
    <row r="22" spans="1:9" ht="14.4">
      <c r="A22" s="377">
        <v>14</v>
      </c>
      <c r="B22" s="432" t="s">
        <v>487</v>
      </c>
      <c r="C22" s="425" t="s">
        <v>530</v>
      </c>
      <c r="D22" s="378"/>
      <c r="E22" s="427" t="s">
        <v>531</v>
      </c>
      <c r="F22" s="378"/>
      <c r="G22" s="433">
        <v>1250</v>
      </c>
      <c r="H22" s="431">
        <v>35001030775</v>
      </c>
      <c r="I22" s="434" t="s">
        <v>532</v>
      </c>
    </row>
    <row r="23" spans="1:9" ht="14.25" customHeight="1">
      <c r="A23" s="377">
        <v>15</v>
      </c>
      <c r="B23" s="432" t="s">
        <v>487</v>
      </c>
      <c r="C23" s="425" t="s">
        <v>533</v>
      </c>
      <c r="D23" s="378"/>
      <c r="E23" s="427" t="s">
        <v>534</v>
      </c>
      <c r="F23" s="378"/>
      <c r="G23" s="433">
        <v>1000</v>
      </c>
      <c r="H23" s="430" t="s">
        <v>535</v>
      </c>
      <c r="I23" s="434" t="s">
        <v>536</v>
      </c>
    </row>
    <row r="24" spans="1:9" ht="14.25" customHeight="1">
      <c r="A24" s="377">
        <v>16</v>
      </c>
      <c r="B24" s="432" t="s">
        <v>487</v>
      </c>
      <c r="C24" s="425" t="s">
        <v>537</v>
      </c>
      <c r="D24" s="378"/>
      <c r="E24" s="427" t="s">
        <v>538</v>
      </c>
      <c r="F24" s="378"/>
      <c r="G24" s="433">
        <v>1500</v>
      </c>
      <c r="H24" s="435">
        <v>60001139813</v>
      </c>
      <c r="I24" s="434" t="s">
        <v>539</v>
      </c>
    </row>
    <row r="25" spans="1:9" ht="14.25" customHeight="1">
      <c r="A25" s="377">
        <v>17</v>
      </c>
      <c r="B25" s="432" t="s">
        <v>487</v>
      </c>
      <c r="C25" s="425" t="s">
        <v>540</v>
      </c>
      <c r="D25" s="378"/>
      <c r="E25" s="427" t="s">
        <v>541</v>
      </c>
      <c r="F25" s="378"/>
      <c r="G25" s="433">
        <v>1250</v>
      </c>
      <c r="H25" s="430" t="s">
        <v>542</v>
      </c>
      <c r="I25" s="434" t="s">
        <v>543</v>
      </c>
    </row>
    <row r="26" spans="1:9" ht="14.25" customHeight="1">
      <c r="A26" s="377">
        <v>18</v>
      </c>
      <c r="B26" s="432" t="s">
        <v>487</v>
      </c>
      <c r="C26" s="425" t="s">
        <v>544</v>
      </c>
      <c r="D26" s="378"/>
      <c r="E26" s="427" t="s">
        <v>545</v>
      </c>
      <c r="F26" s="378"/>
      <c r="G26" s="433">
        <v>750</v>
      </c>
      <c r="H26" s="430" t="s">
        <v>546</v>
      </c>
      <c r="I26" s="434" t="s">
        <v>547</v>
      </c>
    </row>
    <row r="27" spans="1:9" ht="14.25" customHeight="1">
      <c r="A27" s="377">
        <v>19</v>
      </c>
      <c r="B27" s="432" t="s">
        <v>487</v>
      </c>
      <c r="C27" s="425" t="s">
        <v>548</v>
      </c>
      <c r="D27" s="378"/>
      <c r="E27" s="427" t="s">
        <v>549</v>
      </c>
      <c r="F27" s="378"/>
      <c r="G27" s="433" t="s">
        <v>550</v>
      </c>
      <c r="H27" s="430" t="s">
        <v>551</v>
      </c>
      <c r="I27" s="434" t="s">
        <v>552</v>
      </c>
    </row>
    <row r="28" spans="1:9" ht="14.25" customHeight="1">
      <c r="A28" s="377">
        <v>20</v>
      </c>
      <c r="B28" s="432" t="s">
        <v>487</v>
      </c>
      <c r="C28" s="425" t="s">
        <v>553</v>
      </c>
      <c r="D28" s="378"/>
      <c r="E28" s="427" t="s">
        <v>554</v>
      </c>
      <c r="F28" s="378"/>
      <c r="G28" s="433">
        <v>180</v>
      </c>
      <c r="H28" s="430" t="s">
        <v>555</v>
      </c>
      <c r="I28" s="434" t="s">
        <v>556</v>
      </c>
    </row>
    <row r="29" spans="1:9" ht="14.25" customHeight="1">
      <c r="A29" s="377">
        <v>21</v>
      </c>
      <c r="B29" s="432" t="s">
        <v>487</v>
      </c>
      <c r="C29" s="425" t="s">
        <v>557</v>
      </c>
      <c r="D29" s="378"/>
      <c r="E29" s="427" t="s">
        <v>558</v>
      </c>
      <c r="F29" s="378"/>
      <c r="G29" s="433">
        <v>500</v>
      </c>
      <c r="H29" s="430" t="s">
        <v>559</v>
      </c>
      <c r="I29" s="434" t="s">
        <v>560</v>
      </c>
    </row>
    <row r="30" spans="1:9" ht="14.25" customHeight="1">
      <c r="A30" s="377">
        <v>22</v>
      </c>
      <c r="B30" s="432" t="s">
        <v>487</v>
      </c>
      <c r="C30" s="425" t="s">
        <v>561</v>
      </c>
      <c r="D30" s="378"/>
      <c r="E30" s="427" t="s">
        <v>562</v>
      </c>
      <c r="F30" s="378"/>
      <c r="G30" s="433">
        <v>750</v>
      </c>
      <c r="H30" s="430" t="s">
        <v>563</v>
      </c>
      <c r="I30" s="434" t="s">
        <v>564</v>
      </c>
    </row>
    <row r="31" spans="1:9" ht="14.25" customHeight="1">
      <c r="A31" s="377">
        <v>23</v>
      </c>
      <c r="B31" s="432" t="s">
        <v>487</v>
      </c>
      <c r="C31" s="425" t="s">
        <v>565</v>
      </c>
      <c r="D31" s="378"/>
      <c r="E31" s="425" t="s">
        <v>566</v>
      </c>
      <c r="F31" s="378"/>
      <c r="G31" s="433">
        <v>625</v>
      </c>
      <c r="H31" s="436" t="s">
        <v>567</v>
      </c>
      <c r="I31" s="434" t="s">
        <v>568</v>
      </c>
    </row>
    <row r="32" spans="1:9" ht="14.25" customHeight="1">
      <c r="A32" s="377">
        <v>24</v>
      </c>
      <c r="B32" s="432" t="s">
        <v>487</v>
      </c>
      <c r="C32" s="425" t="s">
        <v>569</v>
      </c>
      <c r="D32" s="378"/>
      <c r="E32" s="427" t="s">
        <v>562</v>
      </c>
      <c r="F32" s="378"/>
      <c r="G32" s="433">
        <v>625</v>
      </c>
      <c r="H32" s="430" t="s">
        <v>570</v>
      </c>
      <c r="I32" s="434" t="s">
        <v>571</v>
      </c>
    </row>
    <row r="33" spans="1:9" ht="14.25" customHeight="1">
      <c r="A33" s="377">
        <v>25</v>
      </c>
      <c r="B33" s="432" t="s">
        <v>487</v>
      </c>
      <c r="C33" s="425" t="s">
        <v>572</v>
      </c>
      <c r="D33" s="378"/>
      <c r="E33" s="427" t="s">
        <v>562</v>
      </c>
      <c r="F33" s="378"/>
      <c r="G33" s="433">
        <v>1500</v>
      </c>
      <c r="H33" s="430" t="s">
        <v>573</v>
      </c>
      <c r="I33" s="434" t="s">
        <v>574</v>
      </c>
    </row>
    <row r="34" spans="1:9" ht="14.25" customHeight="1">
      <c r="A34" s="377">
        <v>26</v>
      </c>
      <c r="B34" s="432" t="s">
        <v>487</v>
      </c>
      <c r="C34" s="425" t="s">
        <v>575</v>
      </c>
      <c r="D34" s="378"/>
      <c r="E34" s="427" t="s">
        <v>576</v>
      </c>
      <c r="F34" s="378"/>
      <c r="G34" s="433">
        <v>625</v>
      </c>
      <c r="H34" s="430" t="s">
        <v>577</v>
      </c>
      <c r="I34" s="434" t="s">
        <v>578</v>
      </c>
    </row>
    <row r="35" spans="1:9" ht="14.25" customHeight="1">
      <c r="A35" s="377">
        <v>27</v>
      </c>
      <c r="B35" s="432" t="s">
        <v>487</v>
      </c>
      <c r="C35" s="425" t="s">
        <v>579</v>
      </c>
      <c r="D35" s="378"/>
      <c r="E35" s="427" t="s">
        <v>580</v>
      </c>
      <c r="F35" s="378"/>
      <c r="G35" s="433">
        <v>625</v>
      </c>
      <c r="H35" s="430" t="s">
        <v>581</v>
      </c>
      <c r="I35" s="434" t="s">
        <v>582</v>
      </c>
    </row>
    <row r="36" spans="1:9" ht="14.25" customHeight="1">
      <c r="A36" s="377">
        <v>28</v>
      </c>
      <c r="B36" s="432" t="s">
        <v>487</v>
      </c>
      <c r="C36" s="425" t="s">
        <v>583</v>
      </c>
      <c r="D36" s="378"/>
      <c r="E36" s="427" t="s">
        <v>580</v>
      </c>
      <c r="F36" s="378"/>
      <c r="G36" s="433">
        <v>250</v>
      </c>
      <c r="H36" s="430" t="s">
        <v>584</v>
      </c>
      <c r="I36" s="431" t="s">
        <v>585</v>
      </c>
    </row>
    <row r="37" spans="1:9" ht="14.25" customHeight="1">
      <c r="A37" s="377">
        <v>29</v>
      </c>
      <c r="B37" s="432" t="s">
        <v>487</v>
      </c>
      <c r="C37" s="425" t="s">
        <v>586</v>
      </c>
      <c r="D37" s="378"/>
      <c r="E37" s="427" t="s">
        <v>580</v>
      </c>
      <c r="F37" s="378"/>
      <c r="G37" s="433">
        <v>500</v>
      </c>
      <c r="H37" s="430" t="s">
        <v>587</v>
      </c>
      <c r="I37" s="431" t="s">
        <v>588</v>
      </c>
    </row>
    <row r="38" spans="1:9" ht="14.25" customHeight="1">
      <c r="A38" s="377">
        <v>30</v>
      </c>
      <c r="B38" s="432" t="s">
        <v>487</v>
      </c>
      <c r="C38" s="425" t="s">
        <v>589</v>
      </c>
      <c r="D38" s="378"/>
      <c r="E38" s="427" t="s">
        <v>580</v>
      </c>
      <c r="F38" s="378"/>
      <c r="G38" s="433">
        <v>312.5</v>
      </c>
      <c r="H38" s="430" t="s">
        <v>590</v>
      </c>
      <c r="I38" s="431" t="s">
        <v>591</v>
      </c>
    </row>
    <row r="39" spans="1:9" ht="14.25" customHeight="1">
      <c r="A39" s="377">
        <v>31</v>
      </c>
      <c r="B39" s="432" t="s">
        <v>487</v>
      </c>
      <c r="C39" s="425" t="s">
        <v>592</v>
      </c>
      <c r="D39" s="378"/>
      <c r="E39" s="427" t="s">
        <v>580</v>
      </c>
      <c r="F39" s="378"/>
      <c r="G39" s="433">
        <v>500</v>
      </c>
      <c r="H39" s="430" t="s">
        <v>593</v>
      </c>
      <c r="I39" s="431" t="s">
        <v>594</v>
      </c>
    </row>
    <row r="40" spans="1:9" ht="14.25" customHeight="1">
      <c r="A40" s="377">
        <v>32</v>
      </c>
      <c r="B40" s="432" t="s">
        <v>487</v>
      </c>
      <c r="C40" s="425" t="s">
        <v>595</v>
      </c>
      <c r="D40" s="378"/>
      <c r="E40" s="427" t="s">
        <v>580</v>
      </c>
      <c r="F40" s="378"/>
      <c r="G40" s="433">
        <v>375</v>
      </c>
      <c r="H40" s="430" t="s">
        <v>596</v>
      </c>
      <c r="I40" s="431" t="s">
        <v>597</v>
      </c>
    </row>
    <row r="41" spans="1:9" ht="14.25" customHeight="1">
      <c r="A41" s="377">
        <v>33</v>
      </c>
      <c r="B41" s="432" t="s">
        <v>487</v>
      </c>
      <c r="C41" s="425" t="s">
        <v>598</v>
      </c>
      <c r="D41" s="378"/>
      <c r="E41" s="427" t="s">
        <v>580</v>
      </c>
      <c r="F41" s="378"/>
      <c r="G41" s="477">
        <v>437.5</v>
      </c>
      <c r="H41" s="430" t="s">
        <v>599</v>
      </c>
      <c r="I41" s="431" t="s">
        <v>600</v>
      </c>
    </row>
    <row r="42" spans="1:9" ht="14.25" customHeight="1">
      <c r="A42" s="377">
        <v>34</v>
      </c>
      <c r="B42" s="432" t="s">
        <v>487</v>
      </c>
      <c r="C42" s="425" t="s">
        <v>601</v>
      </c>
      <c r="D42" s="378"/>
      <c r="E42" s="427" t="s">
        <v>580</v>
      </c>
      <c r="F42" s="378"/>
      <c r="G42" s="433">
        <v>625</v>
      </c>
      <c r="H42" s="430" t="s">
        <v>602</v>
      </c>
      <c r="I42" s="431" t="s">
        <v>603</v>
      </c>
    </row>
    <row r="43" spans="1:9" ht="14.25" customHeight="1">
      <c r="A43" s="377">
        <v>35</v>
      </c>
      <c r="B43" s="432" t="s">
        <v>487</v>
      </c>
      <c r="C43" s="425" t="s">
        <v>604</v>
      </c>
      <c r="D43" s="378"/>
      <c r="E43" s="427" t="s">
        <v>580</v>
      </c>
      <c r="F43" s="378"/>
      <c r="G43" s="433">
        <v>750</v>
      </c>
      <c r="H43" s="430" t="s">
        <v>605</v>
      </c>
      <c r="I43" s="431" t="s">
        <v>606</v>
      </c>
    </row>
    <row r="44" spans="1:9" ht="14.4">
      <c r="A44" s="377">
        <v>36</v>
      </c>
      <c r="B44" s="432" t="s">
        <v>487</v>
      </c>
      <c r="C44" s="425" t="s">
        <v>607</v>
      </c>
      <c r="D44" s="378"/>
      <c r="E44" s="427" t="s">
        <v>580</v>
      </c>
      <c r="F44" s="378"/>
      <c r="G44" s="433">
        <v>625</v>
      </c>
      <c r="H44" s="430" t="s">
        <v>608</v>
      </c>
      <c r="I44" s="431" t="s">
        <v>609</v>
      </c>
    </row>
    <row r="45" spans="1:9" ht="14.4">
      <c r="A45" s="377">
        <v>37</v>
      </c>
      <c r="B45" s="432" t="s">
        <v>487</v>
      </c>
      <c r="C45" s="425" t="s">
        <v>610</v>
      </c>
      <c r="D45" s="378"/>
      <c r="E45" s="427" t="s">
        <v>580</v>
      </c>
      <c r="F45" s="378"/>
      <c r="G45" s="433">
        <v>625</v>
      </c>
      <c r="H45" s="430" t="s">
        <v>611</v>
      </c>
      <c r="I45" s="431" t="s">
        <v>612</v>
      </c>
    </row>
    <row r="46" spans="1:9" ht="14.4">
      <c r="A46" s="377">
        <v>38</v>
      </c>
      <c r="B46" s="432" t="s">
        <v>487</v>
      </c>
      <c r="C46" s="425" t="s">
        <v>613</v>
      </c>
      <c r="D46" s="378"/>
      <c r="E46" s="427" t="s">
        <v>580</v>
      </c>
      <c r="F46" s="378"/>
      <c r="G46" s="433">
        <v>400</v>
      </c>
      <c r="H46" s="430" t="s">
        <v>614</v>
      </c>
      <c r="I46" s="431" t="s">
        <v>615</v>
      </c>
    </row>
    <row r="47" spans="1:9" ht="14.4">
      <c r="A47" s="377">
        <v>39</v>
      </c>
      <c r="B47" s="432" t="s">
        <v>487</v>
      </c>
      <c r="C47" s="425" t="s">
        <v>616</v>
      </c>
      <c r="D47" s="378"/>
      <c r="E47" s="427" t="s">
        <v>580</v>
      </c>
      <c r="F47" s="378"/>
      <c r="G47" s="433">
        <v>250</v>
      </c>
      <c r="H47" s="430" t="s">
        <v>617</v>
      </c>
      <c r="I47" s="431" t="s">
        <v>618</v>
      </c>
    </row>
    <row r="48" spans="1:9" ht="14.4">
      <c r="A48" s="377">
        <v>40</v>
      </c>
      <c r="B48" s="432" t="s">
        <v>487</v>
      </c>
      <c r="C48" s="425" t="s">
        <v>619</v>
      </c>
      <c r="D48" s="378"/>
      <c r="E48" s="427" t="s">
        <v>620</v>
      </c>
      <c r="F48" s="378"/>
      <c r="G48" s="433">
        <v>687.5</v>
      </c>
      <c r="H48" s="430" t="s">
        <v>621</v>
      </c>
      <c r="I48" s="431" t="s">
        <v>622</v>
      </c>
    </row>
    <row r="49" spans="1:9" ht="14.4">
      <c r="A49" s="377">
        <v>41</v>
      </c>
      <c r="B49" s="432" t="s">
        <v>487</v>
      </c>
      <c r="C49" s="425" t="s">
        <v>623</v>
      </c>
      <c r="D49" s="378"/>
      <c r="E49" s="427" t="s">
        <v>624</v>
      </c>
      <c r="F49" s="378"/>
      <c r="G49" s="433">
        <v>437.5</v>
      </c>
      <c r="H49" s="430" t="s">
        <v>625</v>
      </c>
      <c r="I49" s="431" t="s">
        <v>626</v>
      </c>
    </row>
    <row r="50" spans="1:9" ht="14.4">
      <c r="A50" s="377">
        <v>42</v>
      </c>
      <c r="B50" s="462" t="s">
        <v>487</v>
      </c>
      <c r="C50" s="463" t="s">
        <v>627</v>
      </c>
      <c r="D50" s="463"/>
      <c r="E50" s="464" t="s">
        <v>628</v>
      </c>
      <c r="F50" s="463"/>
      <c r="G50" s="465" t="s">
        <v>629</v>
      </c>
      <c r="H50" s="466">
        <v>204445546</v>
      </c>
      <c r="I50" s="466" t="s">
        <v>630</v>
      </c>
    </row>
    <row r="51" spans="1:9" ht="14.4">
      <c r="A51" s="377">
        <v>43</v>
      </c>
      <c r="B51" s="377" t="s">
        <v>487</v>
      </c>
      <c r="C51" s="457" t="s">
        <v>665</v>
      </c>
      <c r="D51" s="378"/>
      <c r="E51" s="458" t="s">
        <v>674</v>
      </c>
      <c r="F51" s="378"/>
      <c r="G51" s="459">
        <v>375</v>
      </c>
      <c r="H51" s="460" t="s">
        <v>676</v>
      </c>
      <c r="I51" s="461" t="s">
        <v>685</v>
      </c>
    </row>
    <row r="52" spans="1:9" ht="14.4">
      <c r="A52" s="377">
        <v>44</v>
      </c>
      <c r="B52" s="377" t="s">
        <v>487</v>
      </c>
      <c r="C52" s="457" t="s">
        <v>666</v>
      </c>
      <c r="D52" s="378"/>
      <c r="E52" s="458" t="s">
        <v>674</v>
      </c>
      <c r="F52" s="378"/>
      <c r="G52" s="459">
        <v>437.5</v>
      </c>
      <c r="H52" s="460" t="s">
        <v>677</v>
      </c>
      <c r="I52" s="461" t="s">
        <v>686</v>
      </c>
    </row>
    <row r="53" spans="1:9" ht="14.4">
      <c r="A53" s="377">
        <v>45</v>
      </c>
      <c r="B53" s="377" t="s">
        <v>487</v>
      </c>
      <c r="C53" s="457" t="s">
        <v>667</v>
      </c>
      <c r="D53" s="378"/>
      <c r="E53" s="458" t="s">
        <v>624</v>
      </c>
      <c r="F53" s="378"/>
      <c r="G53" s="459">
        <v>937.5</v>
      </c>
      <c r="H53" s="460" t="s">
        <v>678</v>
      </c>
      <c r="I53" s="461" t="s">
        <v>687</v>
      </c>
    </row>
    <row r="54" spans="1:9" ht="14.4">
      <c r="A54" s="377">
        <v>46</v>
      </c>
      <c r="B54" s="377" t="s">
        <v>487</v>
      </c>
      <c r="C54" s="457" t="s">
        <v>668</v>
      </c>
      <c r="D54" s="378"/>
      <c r="E54" s="458" t="s">
        <v>580</v>
      </c>
      <c r="F54" s="378"/>
      <c r="G54" s="459">
        <v>312.5</v>
      </c>
      <c r="H54" s="460" t="s">
        <v>679</v>
      </c>
      <c r="I54" s="461" t="s">
        <v>688</v>
      </c>
    </row>
    <row r="55" spans="1:9" ht="14.4">
      <c r="A55" s="377">
        <v>47</v>
      </c>
      <c r="B55" s="377" t="s">
        <v>487</v>
      </c>
      <c r="C55" s="457" t="s">
        <v>669</v>
      </c>
      <c r="D55" s="378"/>
      <c r="E55" s="458" t="s">
        <v>580</v>
      </c>
      <c r="F55" s="378"/>
      <c r="G55" s="459">
        <v>187.5</v>
      </c>
      <c r="H55" s="460" t="s">
        <v>680</v>
      </c>
      <c r="I55" s="461" t="s">
        <v>689</v>
      </c>
    </row>
    <row r="56" spans="1:9" ht="14.4">
      <c r="A56" s="377">
        <v>48</v>
      </c>
      <c r="B56" s="377" t="s">
        <v>487</v>
      </c>
      <c r="C56" s="457" t="s">
        <v>670</v>
      </c>
      <c r="D56" s="378"/>
      <c r="E56" s="458" t="s">
        <v>624</v>
      </c>
      <c r="F56" s="378"/>
      <c r="G56" s="459">
        <v>375</v>
      </c>
      <c r="H56" s="460" t="s">
        <v>681</v>
      </c>
      <c r="I56" s="461" t="s">
        <v>690</v>
      </c>
    </row>
    <row r="57" spans="1:9" ht="14.4">
      <c r="A57" s="377">
        <v>49</v>
      </c>
      <c r="B57" s="377" t="s">
        <v>487</v>
      </c>
      <c r="C57" s="457" t="s">
        <v>671</v>
      </c>
      <c r="D57" s="378"/>
      <c r="E57" s="458" t="s">
        <v>624</v>
      </c>
      <c r="F57" s="378"/>
      <c r="G57" s="459">
        <v>500</v>
      </c>
      <c r="H57" s="460" t="s">
        <v>682</v>
      </c>
      <c r="I57" s="461" t="s">
        <v>691</v>
      </c>
    </row>
    <row r="58" spans="1:9" ht="14.4">
      <c r="A58" s="377">
        <v>50</v>
      </c>
      <c r="B58" s="377" t="s">
        <v>487</v>
      </c>
      <c r="C58" s="457" t="s">
        <v>672</v>
      </c>
      <c r="D58" s="378"/>
      <c r="E58" s="458" t="s">
        <v>674</v>
      </c>
      <c r="F58" s="378"/>
      <c r="G58" s="459">
        <v>625</v>
      </c>
      <c r="H58" s="460" t="s">
        <v>683</v>
      </c>
      <c r="I58" s="461" t="s">
        <v>692</v>
      </c>
    </row>
    <row r="59" spans="1:9" ht="14.4">
      <c r="A59" s="377">
        <v>51</v>
      </c>
      <c r="B59" s="377" t="s">
        <v>487</v>
      </c>
      <c r="C59" s="457" t="s">
        <v>673</v>
      </c>
      <c r="D59" s="378"/>
      <c r="E59" s="458" t="s">
        <v>675</v>
      </c>
      <c r="F59" s="378"/>
      <c r="G59" s="459">
        <v>375</v>
      </c>
      <c r="H59" s="460" t="s">
        <v>684</v>
      </c>
      <c r="I59" s="461" t="s">
        <v>693</v>
      </c>
    </row>
    <row r="60" spans="1:9" ht="14.4">
      <c r="A60" s="377">
        <v>52</v>
      </c>
      <c r="B60" s="377" t="s">
        <v>487</v>
      </c>
      <c r="C60" s="472" t="s">
        <v>719</v>
      </c>
      <c r="D60" s="378"/>
      <c r="E60" s="473" t="s">
        <v>580</v>
      </c>
      <c r="F60" s="378"/>
      <c r="G60" s="474">
        <v>500</v>
      </c>
      <c r="H60" s="475" t="s">
        <v>724</v>
      </c>
      <c r="I60" s="476" t="s">
        <v>727</v>
      </c>
    </row>
    <row r="61" spans="1:9" ht="14.4">
      <c r="A61" s="377">
        <v>53</v>
      </c>
      <c r="B61" s="377" t="s">
        <v>487</v>
      </c>
      <c r="C61" s="472" t="s">
        <v>720</v>
      </c>
      <c r="D61" s="378"/>
      <c r="E61" s="473" t="s">
        <v>722</v>
      </c>
      <c r="F61" s="378"/>
      <c r="G61" s="474">
        <v>687.5</v>
      </c>
      <c r="H61" s="475" t="s">
        <v>725</v>
      </c>
      <c r="I61" s="476" t="s">
        <v>728</v>
      </c>
    </row>
    <row r="62" spans="1:9" ht="14.4">
      <c r="A62" s="377">
        <v>54</v>
      </c>
      <c r="B62" s="377" t="s">
        <v>487</v>
      </c>
      <c r="C62" s="472" t="s">
        <v>721</v>
      </c>
      <c r="D62" s="378"/>
      <c r="E62" s="473" t="s">
        <v>723</v>
      </c>
      <c r="F62" s="378"/>
      <c r="G62" s="474">
        <v>500</v>
      </c>
      <c r="H62" s="475" t="s">
        <v>726</v>
      </c>
      <c r="I62" s="476" t="s">
        <v>729</v>
      </c>
    </row>
    <row r="63" spans="1:9" ht="13.8">
      <c r="A63" s="377"/>
      <c r="B63" s="377"/>
      <c r="C63" s="378"/>
      <c r="D63" s="378"/>
      <c r="E63" s="378"/>
      <c r="F63" s="378"/>
      <c r="G63" s="378"/>
      <c r="H63" s="378"/>
      <c r="I63" s="378"/>
    </row>
    <row r="64" spans="1:9" ht="13.8">
      <c r="A64" s="377"/>
      <c r="B64" s="377"/>
      <c r="C64" s="378"/>
      <c r="D64" s="378"/>
      <c r="E64" s="378"/>
      <c r="F64" s="378"/>
      <c r="G64" s="378"/>
      <c r="H64" s="378"/>
      <c r="I64" s="378"/>
    </row>
    <row r="65" spans="1:9" ht="13.8">
      <c r="A65" s="377" t="s">
        <v>260</v>
      </c>
      <c r="B65" s="377"/>
      <c r="C65" s="378"/>
      <c r="D65" s="378"/>
      <c r="E65" s="378"/>
      <c r="F65" s="378"/>
      <c r="G65" s="378"/>
      <c r="H65" s="378"/>
      <c r="I65" s="378"/>
    </row>
    <row r="66" spans="1:9">
      <c r="A66" s="194"/>
      <c r="B66" s="194"/>
      <c r="C66" s="194"/>
      <c r="D66" s="194"/>
      <c r="E66" s="194"/>
      <c r="F66" s="194"/>
      <c r="G66" s="194"/>
      <c r="H66" s="194"/>
      <c r="I66" s="194"/>
    </row>
    <row r="67" spans="1:9">
      <c r="A67" s="194"/>
      <c r="B67" s="194"/>
      <c r="C67" s="194"/>
      <c r="D67" s="194"/>
      <c r="E67" s="194"/>
      <c r="F67" s="194"/>
      <c r="G67" s="194"/>
      <c r="H67" s="194"/>
      <c r="I67" s="194"/>
    </row>
    <row r="68" spans="1:9" ht="13.8">
      <c r="A68" s="379"/>
      <c r="B68" s="379"/>
      <c r="C68" s="194"/>
      <c r="D68" s="194"/>
      <c r="E68" s="194"/>
      <c r="F68" s="194"/>
      <c r="G68" s="194"/>
      <c r="H68" s="194"/>
      <c r="I68" s="194"/>
    </row>
    <row r="69" spans="1:9" ht="13.8">
      <c r="A69" s="21"/>
      <c r="B69" s="21"/>
      <c r="C69" s="380" t="s">
        <v>96</v>
      </c>
      <c r="D69" s="21"/>
      <c r="E69" s="21"/>
      <c r="F69" s="19"/>
      <c r="G69" s="21"/>
      <c r="H69" s="21"/>
      <c r="I69" s="21"/>
    </row>
    <row r="70" spans="1:9" ht="13.8">
      <c r="A70" s="21"/>
      <c r="B70" s="21"/>
      <c r="C70" s="21"/>
      <c r="D70" s="506"/>
      <c r="E70" s="506"/>
      <c r="G70" s="197"/>
      <c r="H70" s="381"/>
    </row>
    <row r="71" spans="1:9" ht="13.8">
      <c r="C71" s="21"/>
      <c r="D71" s="507" t="s">
        <v>250</v>
      </c>
      <c r="E71" s="507"/>
      <c r="G71" s="508" t="s">
        <v>456</v>
      </c>
      <c r="H71" s="508"/>
    </row>
    <row r="72" spans="1:9" ht="13.8">
      <c r="C72" s="21"/>
      <c r="D72" s="21"/>
      <c r="E72" s="21"/>
      <c r="G72" s="509"/>
      <c r="H72" s="509"/>
    </row>
    <row r="73" spans="1:9" ht="13.8">
      <c r="C73" s="21"/>
      <c r="D73" s="510" t="s">
        <v>127</v>
      </c>
      <c r="E73" s="510"/>
      <c r="G73" s="509"/>
      <c r="H73" s="509"/>
    </row>
  </sheetData>
  <mergeCells count="4">
    <mergeCell ref="D70:E70"/>
    <mergeCell ref="D71:E71"/>
    <mergeCell ref="G71:H73"/>
    <mergeCell ref="D73:E73"/>
  </mergeCells>
  <dataValidations count="1">
    <dataValidation type="list" allowBlank="1" showInputMessage="1" showErrorMessage="1" sqref="B10:B65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ColWidth="9.109375" defaultRowHeight="13.2"/>
  <cols>
    <col min="1" max="1" width="6.88671875" style="373" customWidth="1"/>
    <col min="2" max="2" width="14.88671875" style="373" customWidth="1"/>
    <col min="3" max="3" width="21.109375" style="373" customWidth="1"/>
    <col min="4" max="5" width="12.6640625" style="373" customWidth="1"/>
    <col min="6" max="6" width="13.44140625" style="373" bestFit="1" customWidth="1"/>
    <col min="7" max="7" width="15.33203125" style="373" customWidth="1"/>
    <col min="8" max="8" width="23.88671875" style="373" customWidth="1"/>
    <col min="9" max="9" width="12.109375" style="373" bestFit="1" customWidth="1"/>
    <col min="10" max="10" width="19" style="373" customWidth="1"/>
    <col min="11" max="11" width="17.6640625" style="373" customWidth="1"/>
    <col min="12" max="16384" width="9.109375" style="373"/>
  </cols>
  <sheetData>
    <row r="1" spans="1:12" s="198" customFormat="1" ht="13.8">
      <c r="A1" s="191" t="s">
        <v>287</v>
      </c>
      <c r="B1" s="191"/>
      <c r="C1" s="191"/>
      <c r="D1" s="192"/>
      <c r="E1" s="192"/>
      <c r="F1" s="192"/>
      <c r="G1" s="192"/>
      <c r="H1" s="192"/>
      <c r="I1" s="192"/>
      <c r="J1" s="192"/>
      <c r="K1" s="359" t="s">
        <v>97</v>
      </c>
    </row>
    <row r="2" spans="1:12" s="198" customFormat="1" ht="13.8">
      <c r="A2" s="148" t="s">
        <v>128</v>
      </c>
      <c r="B2" s="148"/>
      <c r="C2" s="148"/>
      <c r="D2" s="192"/>
      <c r="E2" s="192"/>
      <c r="F2" s="192"/>
      <c r="G2" s="192"/>
      <c r="H2" s="192"/>
      <c r="I2" s="192"/>
      <c r="J2" s="192"/>
      <c r="K2" s="356" t="str">
        <f>'ფორმა N1'!L2</f>
        <v>22.09.20-12.10.20</v>
      </c>
    </row>
    <row r="3" spans="1:12" s="198" customFormat="1" ht="13.8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1"/>
      <c r="L3" s="373"/>
    </row>
    <row r="4" spans="1:12" s="198" customFormat="1" ht="13.8">
      <c r="A4" s="114" t="s">
        <v>256</v>
      </c>
      <c r="B4" s="114"/>
      <c r="C4" s="114"/>
      <c r="D4" s="114"/>
      <c r="E4" s="114"/>
      <c r="F4" s="368"/>
      <c r="G4" s="193"/>
      <c r="H4" s="192"/>
      <c r="I4" s="192"/>
      <c r="J4" s="192"/>
      <c r="K4" s="192"/>
    </row>
    <row r="5" spans="1:12" ht="13.8">
      <c r="A5" s="369" t="str">
        <f>'ფორმა N1'!A5</f>
        <v>მპგ "ერთიანი საქართველო-დემოკრატიული მოძრაობა "</v>
      </c>
      <c r="B5" s="369"/>
      <c r="C5" s="369"/>
      <c r="D5" s="370"/>
      <c r="E5" s="370"/>
      <c r="F5" s="370"/>
      <c r="G5" s="371"/>
      <c r="H5" s="372"/>
      <c r="I5" s="372"/>
      <c r="J5" s="372"/>
      <c r="K5" s="371"/>
    </row>
    <row r="6" spans="1:12" s="198" customFormat="1" ht="15">
      <c r="A6" s="142"/>
      <c r="B6" s="142"/>
      <c r="C6" s="142"/>
      <c r="D6" s="374"/>
      <c r="E6" s="374"/>
      <c r="F6" s="374"/>
      <c r="G6" s="192"/>
      <c r="H6" s="192"/>
      <c r="I6" s="192"/>
      <c r="J6" s="192"/>
      <c r="K6" s="192"/>
    </row>
    <row r="7" spans="1:12" s="198" customFormat="1" ht="55.2">
      <c r="A7" s="375" t="s">
        <v>64</v>
      </c>
      <c r="B7" s="375" t="s">
        <v>449</v>
      </c>
      <c r="C7" s="375" t="s">
        <v>230</v>
      </c>
      <c r="D7" s="376" t="s">
        <v>227</v>
      </c>
      <c r="E7" s="376" t="s">
        <v>228</v>
      </c>
      <c r="F7" s="376" t="s">
        <v>321</v>
      </c>
      <c r="G7" s="376" t="s">
        <v>229</v>
      </c>
      <c r="H7" s="376" t="s">
        <v>457</v>
      </c>
      <c r="I7" s="376" t="s">
        <v>226</v>
      </c>
      <c r="J7" s="376" t="s">
        <v>454</v>
      </c>
      <c r="K7" s="376" t="s">
        <v>455</v>
      </c>
    </row>
    <row r="8" spans="1:12" s="198" customFormat="1" ht="13.8">
      <c r="A8" s="375">
        <v>1</v>
      </c>
      <c r="B8" s="375">
        <v>2</v>
      </c>
      <c r="C8" s="375">
        <v>3</v>
      </c>
      <c r="D8" s="376">
        <v>4</v>
      </c>
      <c r="E8" s="375">
        <v>5</v>
      </c>
      <c r="F8" s="376">
        <v>6</v>
      </c>
      <c r="G8" s="375">
        <v>7</v>
      </c>
      <c r="H8" s="376">
        <v>8</v>
      </c>
      <c r="I8" s="375">
        <v>9</v>
      </c>
      <c r="J8" s="375">
        <v>10</v>
      </c>
      <c r="K8" s="376">
        <v>11</v>
      </c>
    </row>
    <row r="9" spans="1:12" s="198" customFormat="1" ht="13.8">
      <c r="A9" s="377">
        <v>1</v>
      </c>
      <c r="B9" s="377"/>
      <c r="C9" s="377"/>
      <c r="D9" s="378"/>
      <c r="E9" s="378"/>
      <c r="F9" s="378"/>
      <c r="G9" s="378"/>
      <c r="H9" s="378"/>
      <c r="I9" s="378"/>
      <c r="J9" s="378"/>
      <c r="K9" s="378"/>
    </row>
    <row r="10" spans="1:12" s="198" customFormat="1" ht="13.8">
      <c r="A10" s="377">
        <v>2</v>
      </c>
      <c r="B10" s="377"/>
      <c r="C10" s="377"/>
      <c r="D10" s="378"/>
      <c r="E10" s="378"/>
      <c r="F10" s="378"/>
      <c r="G10" s="378"/>
      <c r="H10" s="378"/>
      <c r="I10" s="378"/>
      <c r="J10" s="378"/>
      <c r="K10" s="378"/>
    </row>
    <row r="11" spans="1:12" s="198" customFormat="1" ht="13.8">
      <c r="A11" s="377">
        <v>3</v>
      </c>
      <c r="B11" s="377"/>
      <c r="C11" s="377"/>
      <c r="D11" s="378"/>
      <c r="E11" s="378"/>
      <c r="F11" s="378"/>
      <c r="G11" s="378"/>
      <c r="H11" s="378"/>
      <c r="I11" s="378"/>
      <c r="J11" s="378"/>
      <c r="K11" s="378"/>
    </row>
    <row r="12" spans="1:12" s="198" customFormat="1" ht="13.8">
      <c r="A12" s="377">
        <v>4</v>
      </c>
      <c r="B12" s="377"/>
      <c r="C12" s="377"/>
      <c r="D12" s="378"/>
      <c r="E12" s="378"/>
      <c r="F12" s="378"/>
      <c r="G12" s="378"/>
      <c r="H12" s="378"/>
      <c r="I12" s="378"/>
      <c r="J12" s="378"/>
      <c r="K12" s="378"/>
    </row>
    <row r="13" spans="1:12" s="198" customFormat="1" ht="13.8">
      <c r="A13" s="377">
        <v>5</v>
      </c>
      <c r="B13" s="377"/>
      <c r="C13" s="377"/>
      <c r="D13" s="378"/>
      <c r="E13" s="378"/>
      <c r="F13" s="378"/>
      <c r="G13" s="378"/>
      <c r="H13" s="378"/>
      <c r="I13" s="378"/>
      <c r="J13" s="378"/>
      <c r="K13" s="378"/>
    </row>
    <row r="14" spans="1:12" s="198" customFormat="1" ht="13.8">
      <c r="A14" s="377">
        <v>6</v>
      </c>
      <c r="B14" s="377"/>
      <c r="C14" s="377"/>
      <c r="D14" s="378"/>
      <c r="E14" s="378"/>
      <c r="F14" s="378"/>
      <c r="G14" s="378"/>
      <c r="H14" s="378"/>
      <c r="I14" s="378"/>
      <c r="J14" s="378"/>
      <c r="K14" s="378"/>
    </row>
    <row r="15" spans="1:12" s="198" customFormat="1" ht="13.8">
      <c r="A15" s="377">
        <v>7</v>
      </c>
      <c r="B15" s="377"/>
      <c r="C15" s="377"/>
      <c r="D15" s="378"/>
      <c r="E15" s="378"/>
      <c r="F15" s="378"/>
      <c r="G15" s="378"/>
      <c r="H15" s="378"/>
      <c r="I15" s="378"/>
      <c r="J15" s="378"/>
      <c r="K15" s="378"/>
    </row>
    <row r="16" spans="1:12" s="198" customFormat="1" ht="13.8">
      <c r="A16" s="377">
        <v>8</v>
      </c>
      <c r="B16" s="377"/>
      <c r="C16" s="377"/>
      <c r="D16" s="378"/>
      <c r="E16" s="378"/>
      <c r="F16" s="378"/>
      <c r="G16" s="378"/>
      <c r="H16" s="378"/>
      <c r="I16" s="378"/>
      <c r="J16" s="378"/>
      <c r="K16" s="378"/>
    </row>
    <row r="17" spans="1:11" s="198" customFormat="1" ht="13.8">
      <c r="A17" s="377">
        <v>9</v>
      </c>
      <c r="B17" s="377"/>
      <c r="C17" s="377"/>
      <c r="D17" s="378"/>
      <c r="E17" s="378"/>
      <c r="F17" s="378"/>
      <c r="G17" s="378"/>
      <c r="H17" s="378"/>
      <c r="I17" s="378"/>
      <c r="J17" s="378"/>
      <c r="K17" s="378"/>
    </row>
    <row r="18" spans="1:11" s="198" customFormat="1" ht="13.8">
      <c r="A18" s="377">
        <v>10</v>
      </c>
      <c r="B18" s="377"/>
      <c r="C18" s="377"/>
      <c r="D18" s="378"/>
      <c r="E18" s="378"/>
      <c r="F18" s="378"/>
      <c r="G18" s="378"/>
      <c r="H18" s="378"/>
      <c r="I18" s="378"/>
      <c r="J18" s="378"/>
      <c r="K18" s="378"/>
    </row>
    <row r="19" spans="1:11" s="198" customFormat="1" ht="13.8">
      <c r="A19" s="377">
        <v>11</v>
      </c>
      <c r="B19" s="377"/>
      <c r="C19" s="377"/>
      <c r="D19" s="378"/>
      <c r="E19" s="378"/>
      <c r="F19" s="378"/>
      <c r="G19" s="378"/>
      <c r="H19" s="378"/>
      <c r="I19" s="378"/>
      <c r="J19" s="378"/>
      <c r="K19" s="378"/>
    </row>
    <row r="20" spans="1:11" s="198" customFormat="1" ht="13.8">
      <c r="A20" s="377">
        <v>12</v>
      </c>
      <c r="B20" s="377"/>
      <c r="C20" s="377"/>
      <c r="D20" s="378"/>
      <c r="E20" s="378"/>
      <c r="F20" s="378"/>
      <c r="G20" s="378"/>
      <c r="H20" s="378"/>
      <c r="I20" s="378"/>
      <c r="J20" s="378"/>
      <c r="K20" s="378"/>
    </row>
    <row r="21" spans="1:11" s="198" customFormat="1" ht="13.8">
      <c r="A21" s="377">
        <v>13</v>
      </c>
      <c r="B21" s="377"/>
      <c r="C21" s="377"/>
      <c r="D21" s="378"/>
      <c r="E21" s="378"/>
      <c r="F21" s="378"/>
      <c r="G21" s="378"/>
      <c r="H21" s="378"/>
      <c r="I21" s="378"/>
      <c r="J21" s="378"/>
      <c r="K21" s="378"/>
    </row>
    <row r="22" spans="1:11" s="198" customFormat="1" ht="13.8">
      <c r="A22" s="377">
        <v>14</v>
      </c>
      <c r="B22" s="377"/>
      <c r="C22" s="377"/>
      <c r="D22" s="378"/>
      <c r="E22" s="378"/>
      <c r="F22" s="378"/>
      <c r="G22" s="378"/>
      <c r="H22" s="378"/>
      <c r="I22" s="378"/>
      <c r="J22" s="378"/>
      <c r="K22" s="378"/>
    </row>
    <row r="23" spans="1:11" s="198" customFormat="1" ht="13.8">
      <c r="A23" s="377">
        <v>15</v>
      </c>
      <c r="B23" s="377"/>
      <c r="C23" s="377"/>
      <c r="D23" s="378"/>
      <c r="E23" s="378"/>
      <c r="F23" s="378"/>
      <c r="G23" s="378"/>
      <c r="H23" s="378"/>
      <c r="I23" s="378"/>
      <c r="J23" s="378"/>
      <c r="K23" s="378"/>
    </row>
    <row r="24" spans="1:11" s="198" customFormat="1" ht="13.8">
      <c r="A24" s="377">
        <v>16</v>
      </c>
      <c r="B24" s="377"/>
      <c r="C24" s="377"/>
      <c r="D24" s="378"/>
      <c r="E24" s="378"/>
      <c r="F24" s="378"/>
      <c r="G24" s="378"/>
      <c r="H24" s="378"/>
      <c r="I24" s="378"/>
      <c r="J24" s="378"/>
      <c r="K24" s="378"/>
    </row>
    <row r="25" spans="1:11" s="198" customFormat="1" ht="13.8">
      <c r="A25" s="377">
        <v>17</v>
      </c>
      <c r="B25" s="377"/>
      <c r="C25" s="377"/>
      <c r="D25" s="378"/>
      <c r="E25" s="378"/>
      <c r="F25" s="378"/>
      <c r="G25" s="378"/>
      <c r="H25" s="378"/>
      <c r="I25" s="378"/>
      <c r="J25" s="378"/>
      <c r="K25" s="378"/>
    </row>
    <row r="26" spans="1:11" s="198" customFormat="1" ht="13.8">
      <c r="A26" s="377">
        <v>18</v>
      </c>
      <c r="B26" s="377"/>
      <c r="C26" s="377"/>
      <c r="D26" s="378"/>
      <c r="E26" s="378"/>
      <c r="F26" s="378"/>
      <c r="G26" s="378"/>
      <c r="H26" s="378"/>
      <c r="I26" s="378"/>
      <c r="J26" s="378"/>
      <c r="K26" s="378"/>
    </row>
    <row r="27" spans="1:11" s="198" customFormat="1" ht="13.8">
      <c r="A27" s="377" t="s">
        <v>260</v>
      </c>
      <c r="B27" s="377"/>
      <c r="C27" s="377"/>
      <c r="D27" s="378"/>
      <c r="E27" s="378"/>
      <c r="F27" s="378"/>
      <c r="G27" s="378"/>
      <c r="H27" s="378"/>
      <c r="I27" s="378"/>
      <c r="J27" s="378"/>
      <c r="K27" s="378"/>
    </row>
    <row r="28" spans="1:11">
      <c r="A28" s="382"/>
      <c r="B28" s="382"/>
      <c r="C28" s="382"/>
      <c r="D28" s="382"/>
      <c r="E28" s="382"/>
      <c r="F28" s="382"/>
      <c r="G28" s="382"/>
      <c r="H28" s="382"/>
      <c r="I28" s="382"/>
      <c r="J28" s="382"/>
      <c r="K28" s="382"/>
    </row>
    <row r="29" spans="1:11">
      <c r="A29" s="382"/>
      <c r="B29" s="382"/>
      <c r="C29" s="382"/>
      <c r="D29" s="382"/>
      <c r="E29" s="382"/>
      <c r="F29" s="382"/>
      <c r="G29" s="382"/>
      <c r="H29" s="382"/>
      <c r="I29" s="382"/>
      <c r="J29" s="382"/>
      <c r="K29" s="382"/>
    </row>
    <row r="30" spans="1:11" ht="13.8">
      <c r="A30" s="383"/>
      <c r="B30" s="383"/>
      <c r="C30" s="383"/>
      <c r="D30" s="382"/>
      <c r="E30" s="382"/>
      <c r="F30" s="382"/>
      <c r="G30" s="382"/>
      <c r="H30" s="382"/>
      <c r="I30" s="382"/>
      <c r="J30" s="382"/>
      <c r="K30" s="382"/>
    </row>
    <row r="31" spans="1:11" ht="13.8">
      <c r="A31" s="384"/>
      <c r="B31" s="384"/>
      <c r="C31" s="384"/>
      <c r="D31" s="385" t="s">
        <v>96</v>
      </c>
      <c r="E31" s="384"/>
      <c r="F31" s="384"/>
      <c r="G31" s="386"/>
      <c r="H31" s="384"/>
      <c r="I31" s="384"/>
      <c r="J31" s="384"/>
      <c r="K31" s="384"/>
    </row>
    <row r="32" spans="1:11" ht="13.8">
      <c r="A32" s="384"/>
      <c r="B32" s="384"/>
      <c r="C32" s="384"/>
      <c r="D32" s="384"/>
      <c r="E32" s="387"/>
      <c r="F32" s="384"/>
      <c r="H32" s="387"/>
      <c r="I32" s="387"/>
      <c r="J32" s="388"/>
    </row>
    <row r="33" spans="4:9" ht="13.8">
      <c r="D33" s="384"/>
      <c r="E33" s="389" t="s">
        <v>250</v>
      </c>
      <c r="F33" s="384"/>
      <c r="H33" s="390" t="s">
        <v>255</v>
      </c>
      <c r="I33" s="390"/>
    </row>
    <row r="34" spans="4:9" ht="13.8">
      <c r="D34" s="384"/>
      <c r="E34" s="391" t="s">
        <v>127</v>
      </c>
      <c r="F34" s="384"/>
      <c r="H34" s="384" t="s">
        <v>251</v>
      </c>
      <c r="I34" s="384"/>
    </row>
    <row r="35" spans="4:9" ht="13.8">
      <c r="D35" s="384"/>
      <c r="E35" s="391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23" sqref="I23"/>
    </sheetView>
  </sheetViews>
  <sheetFormatPr defaultColWidth="9.109375" defaultRowHeight="13.2"/>
  <cols>
    <col min="1" max="1" width="11.6640625" style="183" customWidth="1"/>
    <col min="2" max="2" width="21.5546875" style="183" customWidth="1"/>
    <col min="3" max="3" width="19.109375" style="183" customWidth="1"/>
    <col min="4" max="4" width="23.6640625" style="183" customWidth="1"/>
    <col min="5" max="6" width="16.5546875" style="183" bestFit="1" customWidth="1"/>
    <col min="7" max="7" width="17" style="183" customWidth="1"/>
    <col min="8" max="8" width="19" style="183" customWidth="1"/>
    <col min="9" max="9" width="24.44140625" style="183" customWidth="1"/>
    <col min="10" max="16384" width="9.109375" style="183"/>
  </cols>
  <sheetData>
    <row r="1" spans="1:13" customFormat="1" ht="13.8">
      <c r="A1" s="137" t="s">
        <v>394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3.8">
      <c r="A2" s="105" t="s">
        <v>128</v>
      </c>
      <c r="B2" s="138"/>
      <c r="C2" s="138"/>
      <c r="D2" s="138"/>
      <c r="E2" s="138"/>
      <c r="F2" s="138"/>
      <c r="G2" s="138"/>
      <c r="H2" s="144"/>
      <c r="I2" s="203" t="str">
        <f>'ფორმა N1'!L2</f>
        <v>22.09.20-12.10.20</v>
      </c>
    </row>
    <row r="3" spans="1:13" customFormat="1" ht="13.8">
      <c r="A3" s="138"/>
      <c r="B3" s="138"/>
      <c r="C3" s="138"/>
      <c r="D3" s="138"/>
      <c r="E3" s="138"/>
      <c r="F3" s="138"/>
      <c r="G3" s="138"/>
      <c r="H3" s="141"/>
      <c r="I3" s="141"/>
      <c r="M3" s="183"/>
    </row>
    <row r="4" spans="1:13" customFormat="1" ht="13.8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3.8">
      <c r="A5" s="204" t="str">
        <f>'ფორმა N1'!A5</f>
        <v>მპგ "ერთიანი საქართველო-დემოკრატიული მოძრაობა "</v>
      </c>
      <c r="B5" s="80"/>
      <c r="C5" s="80"/>
      <c r="D5" s="206"/>
      <c r="E5" s="206"/>
      <c r="F5" s="206"/>
      <c r="G5" s="206"/>
      <c r="H5" s="206"/>
      <c r="I5" s="205"/>
    </row>
    <row r="6" spans="1:13" customFormat="1" ht="1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55.2">
      <c r="A7" s="147" t="s">
        <v>64</v>
      </c>
      <c r="B7" s="136" t="s">
        <v>346</v>
      </c>
      <c r="C7" s="136" t="s">
        <v>347</v>
      </c>
      <c r="D7" s="136" t="s">
        <v>352</v>
      </c>
      <c r="E7" s="136" t="s">
        <v>353</v>
      </c>
      <c r="F7" s="136" t="s">
        <v>348</v>
      </c>
      <c r="G7" s="136" t="s">
        <v>349</v>
      </c>
      <c r="H7" s="136" t="s">
        <v>360</v>
      </c>
      <c r="I7" s="136" t="s">
        <v>350</v>
      </c>
    </row>
    <row r="8" spans="1:13" customFormat="1" ht="13.8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3.8">
      <c r="A9" s="67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3.8">
      <c r="A10" s="67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3.8">
      <c r="A11" s="67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3.8">
      <c r="A12" s="67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3.8">
      <c r="A13" s="67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3.8">
      <c r="A14" s="67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3.8">
      <c r="A15" s="67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3.8">
      <c r="A16" s="67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3.8">
      <c r="A17" s="67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3.8">
      <c r="A18" s="67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3.8">
      <c r="A19" s="67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3.8">
      <c r="A20" s="67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3.8">
      <c r="A21" s="67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3.8">
      <c r="A22" s="67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3.8">
      <c r="A23" s="67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3.8">
      <c r="A24" s="67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3.8">
      <c r="A25" s="67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3.8">
      <c r="A26" s="67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3.8">
      <c r="A27" s="67" t="s">
        <v>260</v>
      </c>
      <c r="B27" s="26"/>
      <c r="C27" s="26"/>
      <c r="D27" s="26"/>
      <c r="E27" s="26"/>
      <c r="F27" s="202"/>
      <c r="G27" s="202"/>
      <c r="H27" s="202"/>
      <c r="I27" s="26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 ht="13.8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3.8">
      <c r="A31" s="182"/>
      <c r="B31" s="184" t="s">
        <v>96</v>
      </c>
      <c r="C31" s="182"/>
      <c r="D31" s="182"/>
      <c r="E31" s="185"/>
      <c r="F31" s="182"/>
      <c r="G31" s="182"/>
      <c r="H31" s="182"/>
      <c r="I31" s="182"/>
    </row>
    <row r="32" spans="1:9" ht="13.8">
      <c r="A32" s="182"/>
      <c r="B32" s="182"/>
      <c r="C32" s="186"/>
      <c r="D32" s="182"/>
      <c r="F32" s="186"/>
      <c r="G32" s="213"/>
    </row>
    <row r="33" spans="2:6" ht="13.8">
      <c r="B33" s="182"/>
      <c r="C33" s="188" t="s">
        <v>250</v>
      </c>
      <c r="D33" s="182"/>
      <c r="F33" s="189" t="s">
        <v>255</v>
      </c>
    </row>
    <row r="34" spans="2:6" ht="13.8">
      <c r="B34" s="182"/>
      <c r="C34" s="190" t="s">
        <v>127</v>
      </c>
      <c r="D34" s="182"/>
      <c r="F34" s="182" t="s">
        <v>251</v>
      </c>
    </row>
    <row r="35" spans="2:6" ht="13.8">
      <c r="B35" s="182"/>
      <c r="C35" s="19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H41" sqref="H40:H41"/>
    </sheetView>
  </sheetViews>
  <sheetFormatPr defaultColWidth="9.109375" defaultRowHeight="13.8"/>
  <cols>
    <col min="1" max="1" width="10" style="182" customWidth="1"/>
    <col min="2" max="2" width="20.33203125" style="182" customWidth="1"/>
    <col min="3" max="3" width="30" style="182" customWidth="1"/>
    <col min="4" max="4" width="29" style="182" customWidth="1"/>
    <col min="5" max="5" width="22.5546875" style="182" customWidth="1"/>
    <col min="6" max="6" width="20" style="182" customWidth="1"/>
    <col min="7" max="7" width="29.33203125" style="182" customWidth="1"/>
    <col min="8" max="8" width="27.109375" style="182" customWidth="1"/>
    <col min="9" max="9" width="26.44140625" style="182" customWidth="1"/>
    <col min="10" max="10" width="0.5546875" style="182" customWidth="1"/>
    <col min="11" max="16384" width="9.109375" style="182"/>
  </cols>
  <sheetData>
    <row r="1" spans="1:10">
      <c r="A1" s="74" t="s">
        <v>361</v>
      </c>
      <c r="B1" s="76"/>
      <c r="C1" s="76"/>
      <c r="D1" s="76"/>
      <c r="E1" s="76"/>
      <c r="F1" s="76"/>
      <c r="G1" s="76"/>
      <c r="H1" s="76"/>
      <c r="I1" s="161" t="s">
        <v>185</v>
      </c>
      <c r="J1" s="162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3" t="str">
        <f>'ფორმა N1'!L2</f>
        <v>22.09.20-12.10.20</v>
      </c>
      <c r="J2" s="162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4" t="str">
        <f>'ფორმა N1'!A5</f>
        <v>მპგ "ერთიანი საქართველო-დემოკრატიული მოძრაობა "</v>
      </c>
      <c r="B5" s="204"/>
      <c r="C5" s="204"/>
      <c r="D5" s="204"/>
      <c r="E5" s="204"/>
      <c r="F5" s="204"/>
      <c r="G5" s="204"/>
      <c r="H5" s="204"/>
      <c r="I5" s="204"/>
      <c r="J5" s="189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4" t="s">
        <v>64</v>
      </c>
      <c r="B8" s="349" t="s">
        <v>343</v>
      </c>
      <c r="C8" s="350" t="s">
        <v>380</v>
      </c>
      <c r="D8" s="350" t="s">
        <v>381</v>
      </c>
      <c r="E8" s="350" t="s">
        <v>344</v>
      </c>
      <c r="F8" s="350" t="s">
        <v>357</v>
      </c>
      <c r="G8" s="350" t="s">
        <v>358</v>
      </c>
      <c r="H8" s="350" t="s">
        <v>382</v>
      </c>
      <c r="I8" s="165" t="s">
        <v>359</v>
      </c>
      <c r="J8" s="105"/>
    </row>
    <row r="9" spans="1:10" ht="14.4">
      <c r="A9" s="167">
        <v>1</v>
      </c>
      <c r="B9" s="437">
        <v>41543</v>
      </c>
      <c r="C9" s="438" t="s">
        <v>631</v>
      </c>
      <c r="D9" s="438">
        <v>204488081</v>
      </c>
      <c r="E9" s="171" t="s">
        <v>632</v>
      </c>
      <c r="F9" s="171"/>
      <c r="G9" s="171">
        <v>1791</v>
      </c>
      <c r="H9" s="171"/>
      <c r="I9" s="171">
        <v>1791</v>
      </c>
      <c r="J9" s="105"/>
    </row>
    <row r="10" spans="1:10" ht="14.4">
      <c r="A10" s="167">
        <v>2</v>
      </c>
      <c r="B10" s="437">
        <v>41531</v>
      </c>
      <c r="C10" s="172" t="s">
        <v>633</v>
      </c>
      <c r="D10" s="438">
        <v>36001003914</v>
      </c>
      <c r="E10" s="439" t="s">
        <v>487</v>
      </c>
      <c r="F10" s="171">
        <v>438</v>
      </c>
      <c r="G10" s="171">
        <v>438</v>
      </c>
      <c r="H10" s="171"/>
      <c r="I10" s="171">
        <v>438</v>
      </c>
      <c r="J10" s="105"/>
    </row>
    <row r="11" spans="1:10" ht="14.4">
      <c r="A11" s="167">
        <v>3</v>
      </c>
      <c r="B11" s="440">
        <v>41527</v>
      </c>
      <c r="C11" s="172" t="s">
        <v>634</v>
      </c>
      <c r="D11" s="441">
        <v>3001011884</v>
      </c>
      <c r="E11" s="439" t="s">
        <v>487</v>
      </c>
      <c r="F11" s="171">
        <v>300</v>
      </c>
      <c r="G11" s="171">
        <v>600</v>
      </c>
      <c r="H11" s="171">
        <v>600</v>
      </c>
      <c r="I11" s="171">
        <v>300</v>
      </c>
      <c r="J11" s="105"/>
    </row>
    <row r="12" spans="1:10" ht="27.6">
      <c r="A12" s="167">
        <v>4</v>
      </c>
      <c r="B12" s="442"/>
      <c r="C12" s="172" t="s">
        <v>635</v>
      </c>
      <c r="D12" s="438">
        <v>205246857</v>
      </c>
      <c r="E12" s="171" t="s">
        <v>636</v>
      </c>
      <c r="F12" s="171"/>
      <c r="G12" s="171"/>
      <c r="H12" s="171"/>
      <c r="I12" s="171">
        <v>195486.98</v>
      </c>
      <c r="J12" s="105"/>
    </row>
    <row r="13" spans="1:10">
      <c r="A13" s="167">
        <v>5</v>
      </c>
      <c r="B13" s="442"/>
      <c r="C13" s="172" t="s">
        <v>637</v>
      </c>
      <c r="D13" s="443">
        <v>205075014</v>
      </c>
      <c r="E13" s="444" t="s">
        <v>638</v>
      </c>
      <c r="F13" s="171"/>
      <c r="G13" s="171"/>
      <c r="H13" s="171"/>
      <c r="I13" s="171">
        <v>4956</v>
      </c>
      <c r="J13" s="105"/>
    </row>
    <row r="14" spans="1:10" ht="27.6">
      <c r="A14" s="167">
        <v>6</v>
      </c>
      <c r="B14" s="442"/>
      <c r="C14" s="175" t="s">
        <v>639</v>
      </c>
      <c r="D14" s="175">
        <v>204876606</v>
      </c>
      <c r="E14" s="174" t="s">
        <v>640</v>
      </c>
      <c r="F14" s="174"/>
      <c r="G14" s="174"/>
      <c r="H14" s="243"/>
      <c r="I14" s="171">
        <v>1116.08</v>
      </c>
      <c r="J14" s="105"/>
    </row>
    <row r="15" spans="1:10" ht="41.4">
      <c r="A15" s="167">
        <v>7</v>
      </c>
      <c r="B15" s="442">
        <v>43019</v>
      </c>
      <c r="C15" s="172" t="s">
        <v>641</v>
      </c>
      <c r="D15" s="172">
        <v>215113552</v>
      </c>
      <c r="E15" s="171" t="s">
        <v>642</v>
      </c>
      <c r="F15" s="171">
        <v>500</v>
      </c>
      <c r="G15" s="171"/>
      <c r="H15" s="171"/>
      <c r="I15" s="171">
        <v>500</v>
      </c>
      <c r="J15" s="105"/>
    </row>
    <row r="16" spans="1:10" ht="27.6">
      <c r="A16" s="167">
        <v>8</v>
      </c>
      <c r="B16" s="442"/>
      <c r="C16" s="445" t="s">
        <v>643</v>
      </c>
      <c r="D16" s="445">
        <v>415080227</v>
      </c>
      <c r="E16" s="243" t="s">
        <v>644</v>
      </c>
      <c r="F16" s="243"/>
      <c r="G16" s="171">
        <v>1880</v>
      </c>
      <c r="H16" s="243"/>
      <c r="I16" s="171">
        <v>710</v>
      </c>
      <c r="J16" s="105"/>
    </row>
    <row r="17" spans="1:10" ht="27.6">
      <c r="A17" s="167">
        <v>9</v>
      </c>
      <c r="B17" s="442"/>
      <c r="C17" s="443" t="s">
        <v>645</v>
      </c>
      <c r="D17" s="443">
        <v>202943182</v>
      </c>
      <c r="E17" s="446" t="s">
        <v>646</v>
      </c>
      <c r="F17" s="446"/>
      <c r="G17" s="447"/>
      <c r="H17" s="446"/>
      <c r="I17" s="448">
        <v>24.9</v>
      </c>
      <c r="J17" s="105"/>
    </row>
    <row r="18" spans="1:10">
      <c r="A18" s="167">
        <v>10</v>
      </c>
      <c r="B18" s="195"/>
      <c r="C18" s="172" t="s">
        <v>647</v>
      </c>
      <c r="D18" s="172">
        <v>404935424</v>
      </c>
      <c r="E18" s="449" t="s">
        <v>648</v>
      </c>
      <c r="F18" s="171"/>
      <c r="G18" s="171"/>
      <c r="H18" s="171"/>
      <c r="I18" s="171">
        <v>0</v>
      </c>
      <c r="J18" s="105"/>
    </row>
    <row r="19" spans="1:10">
      <c r="A19" s="167">
        <v>11</v>
      </c>
      <c r="B19" s="195"/>
      <c r="C19" s="175"/>
      <c r="D19" s="175"/>
      <c r="E19" s="174"/>
      <c r="F19" s="174"/>
      <c r="G19" s="174"/>
      <c r="H19" s="243"/>
      <c r="I19" s="171"/>
      <c r="J19" s="105"/>
    </row>
    <row r="20" spans="1:10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5"/>
    </row>
    <row r="21" spans="1:10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5"/>
    </row>
    <row r="22" spans="1:10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5"/>
    </row>
    <row r="23" spans="1:10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5"/>
    </row>
    <row r="24" spans="1:10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5"/>
    </row>
    <row r="25" spans="1:10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5"/>
    </row>
    <row r="26" spans="1:10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5"/>
    </row>
    <row r="27" spans="1:10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5"/>
    </row>
    <row r="28" spans="1:10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5"/>
    </row>
    <row r="29" spans="1:10">
      <c r="A29" s="167">
        <v>21</v>
      </c>
      <c r="B29" s="195"/>
      <c r="C29" s="175"/>
      <c r="D29" s="175"/>
      <c r="E29" s="174"/>
      <c r="F29" s="174"/>
      <c r="G29" s="174"/>
      <c r="H29" s="243"/>
      <c r="I29" s="171"/>
      <c r="J29" s="105"/>
    </row>
    <row r="30" spans="1:10">
      <c r="A30" s="167">
        <v>22</v>
      </c>
      <c r="B30" s="195"/>
      <c r="C30" s="175"/>
      <c r="D30" s="175"/>
      <c r="E30" s="174"/>
      <c r="F30" s="174"/>
      <c r="G30" s="174"/>
      <c r="H30" s="243"/>
      <c r="I30" s="171"/>
      <c r="J30" s="105"/>
    </row>
    <row r="31" spans="1:10">
      <c r="A31" s="167">
        <v>23</v>
      </c>
      <c r="B31" s="195"/>
      <c r="C31" s="175"/>
      <c r="D31" s="175"/>
      <c r="E31" s="174"/>
      <c r="F31" s="174"/>
      <c r="G31" s="174"/>
      <c r="H31" s="243"/>
      <c r="I31" s="171"/>
      <c r="J31" s="105"/>
    </row>
    <row r="32" spans="1:10">
      <c r="A32" s="167">
        <v>24</v>
      </c>
      <c r="B32" s="195"/>
      <c r="C32" s="175"/>
      <c r="D32" s="175"/>
      <c r="E32" s="174"/>
      <c r="F32" s="174"/>
      <c r="G32" s="174"/>
      <c r="H32" s="243"/>
      <c r="I32" s="171"/>
      <c r="J32" s="105"/>
    </row>
    <row r="33" spans="1:12">
      <c r="A33" s="167">
        <v>25</v>
      </c>
      <c r="B33" s="195"/>
      <c r="C33" s="175"/>
      <c r="D33" s="175"/>
      <c r="E33" s="174"/>
      <c r="F33" s="174"/>
      <c r="G33" s="174"/>
      <c r="H33" s="243"/>
      <c r="I33" s="171"/>
      <c r="J33" s="105"/>
    </row>
    <row r="34" spans="1:12">
      <c r="A34" s="167">
        <v>26</v>
      </c>
      <c r="B34" s="195"/>
      <c r="C34" s="175"/>
      <c r="D34" s="175"/>
      <c r="E34" s="174"/>
      <c r="F34" s="174"/>
      <c r="G34" s="174"/>
      <c r="H34" s="243"/>
      <c r="I34" s="171"/>
      <c r="J34" s="105"/>
    </row>
    <row r="35" spans="1:12">
      <c r="A35" s="167">
        <v>27</v>
      </c>
      <c r="B35" s="195"/>
      <c r="C35" s="175"/>
      <c r="D35" s="175"/>
      <c r="E35" s="174"/>
      <c r="F35" s="174"/>
      <c r="G35" s="174"/>
      <c r="H35" s="243"/>
      <c r="I35" s="171"/>
      <c r="J35" s="105"/>
    </row>
    <row r="36" spans="1:12">
      <c r="A36" s="167">
        <v>28</v>
      </c>
      <c r="B36" s="195"/>
      <c r="C36" s="175"/>
      <c r="D36" s="175"/>
      <c r="E36" s="174"/>
      <c r="F36" s="174"/>
      <c r="G36" s="174"/>
      <c r="H36" s="243"/>
      <c r="I36" s="171"/>
      <c r="J36" s="105"/>
    </row>
    <row r="37" spans="1:12">
      <c r="A37" s="167">
        <v>29</v>
      </c>
      <c r="B37" s="195"/>
      <c r="C37" s="175"/>
      <c r="D37" s="175"/>
      <c r="E37" s="174"/>
      <c r="F37" s="174"/>
      <c r="G37" s="174"/>
      <c r="H37" s="243"/>
      <c r="I37" s="171"/>
      <c r="J37" s="105"/>
    </row>
    <row r="38" spans="1:12">
      <c r="A38" s="167" t="s">
        <v>260</v>
      </c>
      <c r="B38" s="195"/>
      <c r="C38" s="175"/>
      <c r="D38" s="175"/>
      <c r="E38" s="174"/>
      <c r="F38" s="174"/>
      <c r="G38" s="244"/>
      <c r="H38" s="253" t="s">
        <v>373</v>
      </c>
      <c r="I38" s="354">
        <f>SUM(I9:I37)</f>
        <v>205322.96</v>
      </c>
      <c r="J38" s="105"/>
    </row>
    <row r="40" spans="1:12">
      <c r="A40" s="182" t="s">
        <v>395</v>
      </c>
    </row>
    <row r="42" spans="1:12">
      <c r="B42" s="184" t="s">
        <v>96</v>
      </c>
      <c r="F42" s="185"/>
    </row>
    <row r="43" spans="1:12">
      <c r="F43" s="183"/>
      <c r="I43" s="183"/>
      <c r="J43" s="183"/>
      <c r="K43" s="183"/>
      <c r="L43" s="183"/>
    </row>
    <row r="44" spans="1:12">
      <c r="C44" s="186"/>
      <c r="F44" s="186"/>
      <c r="G44" s="186"/>
      <c r="H44" s="189"/>
      <c r="I44" s="187"/>
      <c r="J44" s="183"/>
      <c r="K44" s="183"/>
      <c r="L44" s="183"/>
    </row>
    <row r="45" spans="1:12">
      <c r="A45" s="183"/>
      <c r="C45" s="188" t="s">
        <v>250</v>
      </c>
      <c r="F45" s="189" t="s">
        <v>255</v>
      </c>
      <c r="G45" s="188"/>
      <c r="H45" s="188"/>
      <c r="I45" s="187"/>
      <c r="J45" s="183"/>
      <c r="K45" s="183"/>
      <c r="L45" s="183"/>
    </row>
    <row r="46" spans="1:12">
      <c r="A46" s="183"/>
      <c r="C46" s="190" t="s">
        <v>127</v>
      </c>
      <c r="F46" s="182" t="s">
        <v>251</v>
      </c>
      <c r="I46" s="183"/>
      <c r="J46" s="183"/>
      <c r="K46" s="183"/>
      <c r="L46" s="183"/>
    </row>
    <row r="47" spans="1:12" s="183" customFormat="1">
      <c r="B47" s="182"/>
      <c r="C47" s="190"/>
      <c r="G47" s="190"/>
      <c r="H47" s="190"/>
    </row>
    <row r="48" spans="1:12" s="183" customFormat="1" ht="13.2"/>
    <row r="49" s="183" customFormat="1" ht="13.2"/>
    <row r="50" s="183" customFormat="1" ht="13.2"/>
    <row r="51" s="183" customFormat="1" ht="13.2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2:B38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1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view="pageBreakPreview" topLeftCell="A7" zoomScaleSheetLayoutView="100" workbookViewId="0">
      <selection activeCell="K25" sqref="K25"/>
    </sheetView>
  </sheetViews>
  <sheetFormatPr defaultColWidth="9.109375" defaultRowHeight="13.2"/>
  <cols>
    <col min="1" max="1" width="7.33203125" style="198" customWidth="1"/>
    <col min="2" max="2" width="57.33203125" style="198" customWidth="1"/>
    <col min="3" max="3" width="24.109375" style="198" customWidth="1"/>
    <col min="4" max="16384" width="9.109375" style="198"/>
  </cols>
  <sheetData>
    <row r="1" spans="1:3" s="6" customFormat="1" ht="18.75" customHeight="1">
      <c r="A1" s="512" t="s">
        <v>459</v>
      </c>
      <c r="B1" s="512"/>
      <c r="C1" s="359" t="s">
        <v>97</v>
      </c>
    </row>
    <row r="2" spans="1:3" s="6" customFormat="1" ht="13.8">
      <c r="A2" s="512"/>
      <c r="B2" s="512"/>
      <c r="C2" s="356" t="str">
        <f>'ფორმა N1'!L2</f>
        <v>22.09.20-12.10.20</v>
      </c>
    </row>
    <row r="3" spans="1:3" s="6" customFormat="1" ht="13.8">
      <c r="A3" s="392" t="s">
        <v>128</v>
      </c>
      <c r="B3" s="357"/>
      <c r="C3" s="358"/>
    </row>
    <row r="4" spans="1:3" s="6" customFormat="1" ht="13.8">
      <c r="A4" s="114"/>
      <c r="B4" s="357"/>
      <c r="C4" s="358"/>
    </row>
    <row r="5" spans="1:3" s="21" customFormat="1" ht="13.8">
      <c r="A5" s="513" t="s">
        <v>256</v>
      </c>
      <c r="B5" s="513"/>
      <c r="C5" s="114"/>
    </row>
    <row r="6" spans="1:3" s="21" customFormat="1" ht="13.8">
      <c r="A6" s="514" t="str">
        <f>'ფორმა N1'!A5</f>
        <v>მპგ "ერთიანი საქართველო-დემოკრატიული მოძრაობა "</v>
      </c>
      <c r="B6" s="514"/>
      <c r="C6" s="114"/>
    </row>
    <row r="7" spans="1:3">
      <c r="A7" s="393"/>
      <c r="B7" s="393"/>
      <c r="C7" s="393"/>
    </row>
    <row r="8" spans="1:3">
      <c r="A8" s="393"/>
      <c r="B8" s="393"/>
      <c r="C8" s="393"/>
    </row>
    <row r="9" spans="1:3" ht="30" customHeight="1">
      <c r="A9" s="394" t="s">
        <v>64</v>
      </c>
      <c r="B9" s="394" t="s">
        <v>11</v>
      </c>
      <c r="C9" s="395" t="s">
        <v>9</v>
      </c>
    </row>
    <row r="10" spans="1:3" ht="13.8">
      <c r="A10" s="396">
        <v>1</v>
      </c>
      <c r="B10" s="397" t="s">
        <v>57</v>
      </c>
      <c r="C10" s="412">
        <f>'ფორმა N4'!D11+'ფორმა N5'!D9</f>
        <v>119665.02</v>
      </c>
    </row>
    <row r="11" spans="1:3" ht="13.8">
      <c r="A11" s="399">
        <v>1.1000000000000001</v>
      </c>
      <c r="B11" s="397" t="s">
        <v>460</v>
      </c>
      <c r="C11" s="413">
        <f>'ფორმა N4'!D39+'ფორმა N5'!D37</f>
        <v>90131.8</v>
      </c>
    </row>
    <row r="12" spans="1:3" ht="13.8">
      <c r="A12" s="400" t="s">
        <v>30</v>
      </c>
      <c r="B12" s="397" t="s">
        <v>461</v>
      </c>
      <c r="C12" s="413">
        <f>'ფორმა N4'!D40+'ფორმა N5'!D38</f>
        <v>0</v>
      </c>
    </row>
    <row r="13" spans="1:3" ht="13.8">
      <c r="A13" s="399">
        <v>1.2</v>
      </c>
      <c r="B13" s="397" t="s">
        <v>58</v>
      </c>
      <c r="C13" s="413">
        <f>'ფორმა N4'!D12+'ფორმა N5'!D10</f>
        <v>9000</v>
      </c>
    </row>
    <row r="14" spans="1:3" ht="13.8">
      <c r="A14" s="399">
        <v>1.3</v>
      </c>
      <c r="B14" s="397" t="s">
        <v>462</v>
      </c>
      <c r="C14" s="413">
        <f>'ფორმა N4'!D17+'ფორმა N5'!D15</f>
        <v>920</v>
      </c>
    </row>
    <row r="15" spans="1:3" ht="13.8">
      <c r="A15" s="511"/>
      <c r="B15" s="511"/>
      <c r="C15" s="511"/>
    </row>
    <row r="16" spans="1:3" ht="30" customHeight="1">
      <c r="A16" s="394" t="s">
        <v>64</v>
      </c>
      <c r="B16" s="394" t="s">
        <v>231</v>
      </c>
      <c r="C16" s="395" t="s">
        <v>67</v>
      </c>
    </row>
    <row r="17" spans="1:4" ht="13.8">
      <c r="A17" s="396">
        <v>2</v>
      </c>
      <c r="B17" s="397" t="s">
        <v>463</v>
      </c>
      <c r="C17" s="398">
        <f>'ფორმა N2'!D9+'ფორმა N2'!C26+'ფორმა N3'!D9+'ფორმა N3'!C26</f>
        <v>119621</v>
      </c>
    </row>
    <row r="18" spans="1:4" ht="13.8">
      <c r="A18" s="401">
        <v>2.1</v>
      </c>
      <c r="B18" s="397" t="s">
        <v>464</v>
      </c>
      <c r="C18" s="397">
        <f>'ფორმა N2'!D17+'ფორმა N3'!D17</f>
        <v>0</v>
      </c>
    </row>
    <row r="19" spans="1:4" ht="13.8">
      <c r="A19" s="401">
        <v>2.2000000000000002</v>
      </c>
      <c r="B19" s="397" t="s">
        <v>465</v>
      </c>
      <c r="C19" s="397">
        <f>'ფორმა N2'!D18+'ფორმა N3'!D18</f>
        <v>10521</v>
      </c>
    </row>
    <row r="20" spans="1:4" ht="13.8">
      <c r="A20" s="401">
        <v>2.2999999999999998</v>
      </c>
      <c r="B20" s="397" t="s">
        <v>466</v>
      </c>
      <c r="C20" s="402">
        <f>SUM(C21:C25)</f>
        <v>109100</v>
      </c>
    </row>
    <row r="21" spans="1:4" ht="13.8">
      <c r="A21" s="400" t="s">
        <v>467</v>
      </c>
      <c r="B21" s="403" t="s">
        <v>468</v>
      </c>
      <c r="C21" s="397">
        <f>'ფორმა N2'!D13+'ფორმა N3'!D13</f>
        <v>109100</v>
      </c>
    </row>
    <row r="22" spans="1:4" ht="13.8">
      <c r="A22" s="400" t="s">
        <v>469</v>
      </c>
      <c r="B22" s="403" t="s">
        <v>470</v>
      </c>
      <c r="C22" s="397">
        <f>'ფორმა N2'!C27+'ფორმა N3'!C27</f>
        <v>0</v>
      </c>
    </row>
    <row r="23" spans="1:4" ht="13.8">
      <c r="A23" s="400" t="s">
        <v>471</v>
      </c>
      <c r="B23" s="403" t="s">
        <v>472</v>
      </c>
      <c r="C23" s="397">
        <f>'ფორმა N2'!D14+'ფორმა N3'!D14</f>
        <v>0</v>
      </c>
    </row>
    <row r="24" spans="1:4" ht="13.8">
      <c r="A24" s="400" t="s">
        <v>473</v>
      </c>
      <c r="B24" s="403" t="s">
        <v>474</v>
      </c>
      <c r="C24" s="397">
        <f>'ფორმა N2'!C31+'ფორმა N3'!C31</f>
        <v>0</v>
      </c>
    </row>
    <row r="25" spans="1:4" ht="13.8">
      <c r="A25" s="400" t="s">
        <v>475</v>
      </c>
      <c r="B25" s="403" t="s">
        <v>476</v>
      </c>
      <c r="C25" s="397">
        <f>'ფორმა N2'!D11+'ფორმა N3'!D11</f>
        <v>0</v>
      </c>
    </row>
    <row r="26" spans="1:4" ht="13.8">
      <c r="A26" s="410"/>
      <c r="B26" s="409"/>
      <c r="C26" s="408"/>
    </row>
    <row r="27" spans="1:4" ht="13.8">
      <c r="A27" s="410"/>
      <c r="B27" s="409"/>
      <c r="C27" s="408"/>
    </row>
    <row r="28" spans="1:4" ht="13.8">
      <c r="A28" s="21"/>
      <c r="B28" s="21"/>
      <c r="C28" s="21"/>
      <c r="D28" s="407"/>
    </row>
    <row r="29" spans="1:4" ht="12" customHeight="1">
      <c r="A29" s="196" t="s">
        <v>96</v>
      </c>
      <c r="B29" s="21"/>
      <c r="C29" s="21"/>
      <c r="D29" s="407"/>
    </row>
    <row r="30" spans="1:4" ht="13.8">
      <c r="A30" s="21"/>
      <c r="B30" s="21"/>
      <c r="C30" s="21"/>
      <c r="D30" s="407"/>
    </row>
    <row r="31" spans="1:4" ht="13.8">
      <c r="A31" s="21"/>
      <c r="B31" s="21"/>
      <c r="C31" s="21"/>
      <c r="D31" s="406"/>
    </row>
    <row r="32" spans="1:4" ht="13.8">
      <c r="B32" s="196" t="s">
        <v>253</v>
      </c>
      <c r="C32" s="21"/>
      <c r="D32" s="406"/>
    </row>
    <row r="33" spans="2:4" ht="13.8">
      <c r="B33" s="21" t="s">
        <v>252</v>
      </c>
      <c r="C33" s="21"/>
      <c r="D33" s="406"/>
    </row>
    <row r="34" spans="2:4">
      <c r="B34" s="405" t="s">
        <v>127</v>
      </c>
      <c r="D34" s="404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D10" sqref="D10"/>
    </sheetView>
  </sheetViews>
  <sheetFormatPr defaultColWidth="9.109375" defaultRowHeight="13.8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>
      <c r="A1" s="74" t="s">
        <v>283</v>
      </c>
      <c r="B1" s="76"/>
      <c r="C1" s="491" t="s">
        <v>97</v>
      </c>
      <c r="D1" s="491"/>
      <c r="E1" s="108"/>
    </row>
    <row r="2" spans="1:7">
      <c r="A2" s="76" t="s">
        <v>128</v>
      </c>
      <c r="B2" s="76"/>
      <c r="C2" s="489" t="str">
        <f>'ფორმა N1'!L2</f>
        <v>22.09.20-12.10.20</v>
      </c>
      <c r="D2" s="490"/>
      <c r="E2" s="108"/>
    </row>
    <row r="3" spans="1:7">
      <c r="A3" s="74"/>
      <c r="B3" s="76"/>
      <c r="C3" s="75"/>
      <c r="D3" s="75"/>
      <c r="E3" s="108"/>
    </row>
    <row r="4" spans="1:7">
      <c r="A4" s="77" t="s">
        <v>256</v>
      </c>
      <c r="B4" s="102"/>
      <c r="C4" s="103"/>
      <c r="D4" s="76"/>
      <c r="E4" s="108"/>
    </row>
    <row r="5" spans="1:7">
      <c r="A5" s="220" t="str">
        <f>'ფორმა N1'!A5</f>
        <v>მპგ "ერთიანი საქართველო-დემოკრატიული მოძრაობა "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231</v>
      </c>
      <c r="C8" s="79" t="s">
        <v>66</v>
      </c>
      <c r="D8" s="79" t="s">
        <v>67</v>
      </c>
      <c r="E8" s="108"/>
    </row>
    <row r="9" spans="1:7" s="7" customFormat="1" ht="16.5" customHeight="1">
      <c r="A9" s="221">
        <v>1</v>
      </c>
      <c r="B9" s="221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289</v>
      </c>
      <c r="C12" s="107">
        <f>SUM(C13:C15)</f>
        <v>0</v>
      </c>
      <c r="D12" s="107">
        <f>SUM(D13:D15)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292</v>
      </c>
      <c r="C13" s="8"/>
      <c r="D13" s="8"/>
      <c r="E13" s="108"/>
    </row>
    <row r="14" spans="1:7" s="3" customFormat="1" ht="16.5" customHeight="1">
      <c r="A14" s="97" t="s">
        <v>436</v>
      </c>
      <c r="B14" s="97" t="s">
        <v>435</v>
      </c>
      <c r="C14" s="8"/>
      <c r="D14" s="8"/>
      <c r="E14" s="108"/>
    </row>
    <row r="15" spans="1:7" s="3" customFormat="1" ht="16.5" customHeight="1">
      <c r="A15" s="97" t="s">
        <v>437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27.6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370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27.6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383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384</v>
      </c>
      <c r="C24" s="245"/>
      <c r="D24" s="8"/>
      <c r="E24" s="108"/>
    </row>
    <row r="25" spans="1:5" s="3" customFormat="1">
      <c r="A25" s="88" t="s">
        <v>233</v>
      </c>
      <c r="B25" s="88" t="s">
        <v>390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292</v>
      </c>
      <c r="C27" s="107">
        <f>SUM(C28:C30)</f>
        <v>0</v>
      </c>
      <c r="D27" s="107">
        <f>SUM(D28:D30)</f>
        <v>0</v>
      </c>
      <c r="E27" s="108"/>
    </row>
    <row r="28" spans="1:5">
      <c r="A28" s="229" t="s">
        <v>87</v>
      </c>
      <c r="B28" s="229" t="s">
        <v>290</v>
      </c>
      <c r="C28" s="8"/>
      <c r="D28" s="8"/>
      <c r="E28" s="108"/>
    </row>
    <row r="29" spans="1:5">
      <c r="A29" s="229" t="s">
        <v>88</v>
      </c>
      <c r="B29" s="229" t="s">
        <v>293</v>
      </c>
      <c r="C29" s="8"/>
      <c r="D29" s="8"/>
      <c r="E29" s="108"/>
    </row>
    <row r="30" spans="1:5">
      <c r="A30" s="229" t="s">
        <v>392</v>
      </c>
      <c r="B30" s="229" t="s">
        <v>291</v>
      </c>
      <c r="C30" s="8"/>
      <c r="D30" s="8"/>
      <c r="E30" s="108"/>
    </row>
    <row r="31" spans="1:5">
      <c r="A31" s="88" t="s">
        <v>33</v>
      </c>
      <c r="B31" s="88" t="s">
        <v>435</v>
      </c>
      <c r="C31" s="107">
        <f>SUM(C32:C34)</f>
        <v>0</v>
      </c>
      <c r="D31" s="107">
        <f>SUM(D32:D34)</f>
        <v>0</v>
      </c>
      <c r="E31" s="108"/>
    </row>
    <row r="32" spans="1:5">
      <c r="A32" s="229" t="s">
        <v>12</v>
      </c>
      <c r="B32" s="229" t="s">
        <v>438</v>
      </c>
      <c r="C32" s="8"/>
      <c r="D32" s="8"/>
      <c r="E32" s="108"/>
    </row>
    <row r="33" spans="1:9">
      <c r="A33" s="229" t="s">
        <v>13</v>
      </c>
      <c r="B33" s="229" t="s">
        <v>439</v>
      </c>
      <c r="C33" s="8"/>
      <c r="D33" s="8"/>
      <c r="E33" s="108"/>
    </row>
    <row r="34" spans="1:9">
      <c r="A34" s="229" t="s">
        <v>263</v>
      </c>
      <c r="B34" s="229" t="s">
        <v>440</v>
      </c>
      <c r="C34" s="8"/>
      <c r="D34" s="8"/>
      <c r="E34" s="108"/>
    </row>
    <row r="35" spans="1:9">
      <c r="A35" s="88" t="s">
        <v>34</v>
      </c>
      <c r="B35" s="242" t="s">
        <v>389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253</v>
      </c>
      <c r="D43" s="111"/>
      <c r="E43" s="110"/>
      <c r="F43" s="110"/>
      <c r="G43"/>
      <c r="H43"/>
      <c r="I43"/>
    </row>
    <row r="44" spans="1:9">
      <c r="A44"/>
      <c r="B44" s="2" t="s">
        <v>252</v>
      </c>
      <c r="D44" s="111"/>
      <c r="E44" s="110"/>
      <c r="F44" s="110"/>
      <c r="G44"/>
      <c r="H44"/>
      <c r="I44"/>
    </row>
    <row r="45" spans="1:9" customFormat="1" ht="13.2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3.2"/>
  <cols>
    <col min="3" max="3" width="74.5546875" bestFit="1" customWidth="1"/>
    <col min="5" max="5" width="29" bestFit="1" customWidth="1"/>
  </cols>
  <sheetData>
    <row r="1" spans="1:7">
      <c r="A1" t="s">
        <v>206</v>
      </c>
      <c r="C1" t="s">
        <v>186</v>
      </c>
      <c r="E1" t="s">
        <v>213</v>
      </c>
      <c r="G1" t="s">
        <v>222</v>
      </c>
    </row>
    <row r="2" spans="1:7" ht="13.8">
      <c r="A2" s="63">
        <v>40907</v>
      </c>
      <c r="C2" t="s">
        <v>187</v>
      </c>
      <c r="E2" t="s">
        <v>218</v>
      </c>
      <c r="G2" s="65" t="s">
        <v>223</v>
      </c>
    </row>
    <row r="3" spans="1:7" ht="13.8">
      <c r="A3" s="63">
        <v>40908</v>
      </c>
      <c r="C3" t="s">
        <v>188</v>
      </c>
      <c r="E3" t="s">
        <v>219</v>
      </c>
      <c r="G3" s="65" t="s">
        <v>224</v>
      </c>
    </row>
    <row r="4" spans="1:7" ht="13.8">
      <c r="A4" s="63">
        <v>40909</v>
      </c>
      <c r="C4" t="s">
        <v>189</v>
      </c>
      <c r="E4" t="s">
        <v>220</v>
      </c>
      <c r="G4" s="65" t="s">
        <v>225</v>
      </c>
    </row>
    <row r="5" spans="1:7">
      <c r="A5" s="63">
        <v>40910</v>
      </c>
      <c r="C5" t="s">
        <v>190</v>
      </c>
      <c r="E5" t="s">
        <v>221</v>
      </c>
    </row>
    <row r="6" spans="1:7">
      <c r="A6" s="63">
        <v>40911</v>
      </c>
      <c r="C6" t="s">
        <v>191</v>
      </c>
    </row>
    <row r="7" spans="1:7">
      <c r="A7" s="63">
        <v>40912</v>
      </c>
      <c r="C7" t="s">
        <v>192</v>
      </c>
    </row>
    <row r="8" spans="1:7">
      <c r="A8" s="63">
        <v>40913</v>
      </c>
      <c r="C8" t="s">
        <v>193</v>
      </c>
    </row>
    <row r="9" spans="1:7">
      <c r="A9" s="63">
        <v>40914</v>
      </c>
      <c r="C9" t="s">
        <v>194</v>
      </c>
    </row>
    <row r="10" spans="1:7">
      <c r="A10" s="63">
        <v>40915</v>
      </c>
      <c r="C10" t="s">
        <v>195</v>
      </c>
    </row>
    <row r="11" spans="1:7">
      <c r="A11" s="63">
        <v>40916</v>
      </c>
      <c r="C11" t="s">
        <v>196</v>
      </c>
    </row>
    <row r="12" spans="1:7">
      <c r="A12" s="63">
        <v>40917</v>
      </c>
      <c r="C12" t="s">
        <v>197</v>
      </c>
    </row>
    <row r="13" spans="1:7">
      <c r="A13" s="63">
        <v>40918</v>
      </c>
      <c r="C13" t="s">
        <v>198</v>
      </c>
    </row>
    <row r="14" spans="1:7">
      <c r="A14" s="63">
        <v>40919</v>
      </c>
      <c r="C14" t="s">
        <v>199</v>
      </c>
    </row>
    <row r="15" spans="1:7">
      <c r="A15" s="63">
        <v>40920</v>
      </c>
      <c r="C15" t="s">
        <v>200</v>
      </c>
    </row>
    <row r="16" spans="1:7">
      <c r="A16" s="63">
        <v>40921</v>
      </c>
      <c r="C16" t="s">
        <v>201</v>
      </c>
    </row>
    <row r="17" spans="1:3">
      <c r="A17" s="63">
        <v>40922</v>
      </c>
      <c r="C17" t="s">
        <v>202</v>
      </c>
    </row>
    <row r="18" spans="1:3">
      <c r="A18" s="63">
        <v>40923</v>
      </c>
      <c r="C18" t="s">
        <v>203</v>
      </c>
    </row>
    <row r="19" spans="1:3">
      <c r="A19" s="63">
        <v>40924</v>
      </c>
      <c r="C19" t="s">
        <v>204</v>
      </c>
    </row>
    <row r="20" spans="1:3">
      <c r="A20" s="63">
        <v>40925</v>
      </c>
      <c r="C20" t="s">
        <v>205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4" zoomScale="80" zoomScaleSheetLayoutView="80" workbookViewId="0">
      <selection activeCell="D13" sqref="D13"/>
    </sheetView>
  </sheetViews>
  <sheetFormatPr defaultColWidth="9.109375" defaultRowHeight="13.8"/>
  <cols>
    <col min="1" max="1" width="14.33203125" style="21" bestFit="1" customWidth="1"/>
    <col min="2" max="2" width="80" style="238" customWidth="1"/>
    <col min="3" max="3" width="16.5546875" style="21" customWidth="1"/>
    <col min="4" max="4" width="14.33203125" style="21" customWidth="1"/>
    <col min="5" max="5" width="0.44140625" style="19" customWidth="1"/>
    <col min="6" max="16384" width="9.109375" style="21"/>
  </cols>
  <sheetData>
    <row r="1" spans="1:12" s="6" customFormat="1">
      <c r="A1" s="74" t="s">
        <v>254</v>
      </c>
      <c r="B1" s="234"/>
      <c r="C1" s="491" t="s">
        <v>97</v>
      </c>
      <c r="D1" s="491"/>
      <c r="E1" s="113"/>
    </row>
    <row r="2" spans="1:12" s="6" customFormat="1">
      <c r="A2" s="76" t="s">
        <v>128</v>
      </c>
      <c r="B2" s="234"/>
      <c r="C2" s="492" t="str">
        <f>'ფორმა N1'!L2</f>
        <v>22.09.20-12.10.20</v>
      </c>
      <c r="D2" s="493"/>
      <c r="E2" s="113"/>
    </row>
    <row r="3" spans="1:12" s="6" customFormat="1">
      <c r="A3" s="76"/>
      <c r="B3" s="234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5"/>
      <c r="C4" s="76"/>
      <c r="D4" s="76"/>
      <c r="E4" s="108"/>
      <c r="L4" s="6"/>
    </row>
    <row r="5" spans="1:12" s="2" customFormat="1">
      <c r="A5" s="119" t="str">
        <f>'ფორმა N1'!A5</f>
        <v>მპგ "ერთიანი საქართველო-დემოკრატიული მოძრაობა "</v>
      </c>
      <c r="B5" s="236"/>
      <c r="C5" s="60"/>
      <c r="D5" s="60"/>
      <c r="E5" s="108"/>
    </row>
    <row r="6" spans="1:12" s="2" customFormat="1">
      <c r="A6" s="77"/>
      <c r="B6" s="235"/>
      <c r="C6" s="76"/>
      <c r="D6" s="76"/>
      <c r="E6" s="108"/>
    </row>
    <row r="7" spans="1:12" s="6" customFormat="1" ht="16.2">
      <c r="A7" s="100"/>
      <c r="B7" s="112"/>
      <c r="C7" s="78"/>
      <c r="D7" s="78"/>
      <c r="E7" s="113"/>
    </row>
    <row r="8" spans="1:12" s="6" customFormat="1" ht="27.6">
      <c r="A8" s="106" t="s">
        <v>64</v>
      </c>
      <c r="B8" s="79" t="s">
        <v>231</v>
      </c>
      <c r="C8" s="79" t="s">
        <v>66</v>
      </c>
      <c r="D8" s="79" t="s">
        <v>67</v>
      </c>
      <c r="E8" s="113"/>
      <c r="F8" s="20"/>
    </row>
    <row r="9" spans="1:12" s="7" customFormat="1">
      <c r="A9" s="221">
        <v>1</v>
      </c>
      <c r="B9" s="221" t="s">
        <v>65</v>
      </c>
      <c r="C9" s="85">
        <f>SUM(C10,C26)</f>
        <v>119621</v>
      </c>
      <c r="D9" s="85">
        <f>SUM(D10,D26)</f>
        <v>119621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119621</v>
      </c>
      <c r="D10" s="85">
        <f>SUM(D11,D12,D16,D19,D24,D25)</f>
        <v>119621</v>
      </c>
      <c r="E10" s="113"/>
    </row>
    <row r="11" spans="1:12" s="9" customFormat="1" ht="16.2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289</v>
      </c>
      <c r="C12" s="107">
        <f>SUM(C13:C15)</f>
        <v>109100</v>
      </c>
      <c r="D12" s="107">
        <f>SUM(D13:D15)</f>
        <v>109100</v>
      </c>
      <c r="E12" s="113"/>
    </row>
    <row r="13" spans="1:12" s="3" customFormat="1">
      <c r="A13" s="97" t="s">
        <v>70</v>
      </c>
      <c r="B13" s="97" t="s">
        <v>292</v>
      </c>
      <c r="C13" s="8">
        <v>109100</v>
      </c>
      <c r="D13" s="8">
        <v>109100</v>
      </c>
      <c r="E13" s="113"/>
    </row>
    <row r="14" spans="1:12" s="3" customFormat="1">
      <c r="A14" s="97" t="s">
        <v>436</v>
      </c>
      <c r="B14" s="97" t="s">
        <v>435</v>
      </c>
      <c r="C14" s="8"/>
      <c r="D14" s="8"/>
      <c r="E14" s="113"/>
    </row>
    <row r="15" spans="1:12" s="3" customFormat="1">
      <c r="A15" s="97" t="s">
        <v>437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10521</v>
      </c>
      <c r="D16" s="107">
        <f>SUM(D17:D18)</f>
        <v>10521</v>
      </c>
      <c r="E16" s="113"/>
    </row>
    <row r="17" spans="1:5" s="3" customFormat="1">
      <c r="A17" s="97" t="s">
        <v>73</v>
      </c>
      <c r="B17" s="97" t="s">
        <v>75</v>
      </c>
      <c r="C17" s="8">
        <v>0</v>
      </c>
      <c r="D17" s="8">
        <v>0</v>
      </c>
      <c r="E17" s="113"/>
    </row>
    <row r="18" spans="1:5" s="3" customFormat="1" ht="27.6">
      <c r="A18" s="97" t="s">
        <v>74</v>
      </c>
      <c r="B18" s="97" t="s">
        <v>98</v>
      </c>
      <c r="C18" s="8">
        <v>10521</v>
      </c>
      <c r="D18" s="8">
        <v>10521</v>
      </c>
      <c r="E18" s="113"/>
    </row>
    <row r="19" spans="1:5" s="3" customFormat="1">
      <c r="A19" s="88" t="s">
        <v>76</v>
      </c>
      <c r="B19" s="88" t="s">
        <v>370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27.6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383</v>
      </c>
      <c r="C23" s="8"/>
      <c r="D23" s="8"/>
      <c r="E23" s="113"/>
    </row>
    <row r="24" spans="1:5" s="3" customFormat="1">
      <c r="A24" s="88" t="s">
        <v>84</v>
      </c>
      <c r="B24" s="88" t="s">
        <v>384</v>
      </c>
      <c r="C24" s="245"/>
      <c r="D24" s="8"/>
      <c r="E24" s="113"/>
    </row>
    <row r="25" spans="1:5" s="3" customFormat="1">
      <c r="A25" s="88" t="s">
        <v>233</v>
      </c>
      <c r="B25" s="88" t="s">
        <v>390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292</v>
      </c>
      <c r="C27" s="107">
        <f>SUM(C28:C30)</f>
        <v>0</v>
      </c>
      <c r="D27" s="107">
        <f>SUM(D28:D30)</f>
        <v>0</v>
      </c>
      <c r="E27" s="113"/>
    </row>
    <row r="28" spans="1:5">
      <c r="A28" s="229" t="s">
        <v>87</v>
      </c>
      <c r="B28" s="229" t="s">
        <v>290</v>
      </c>
      <c r="C28" s="8"/>
      <c r="D28" s="8"/>
      <c r="E28" s="113"/>
    </row>
    <row r="29" spans="1:5">
      <c r="A29" s="229" t="s">
        <v>88</v>
      </c>
      <c r="B29" s="229" t="s">
        <v>293</v>
      </c>
      <c r="C29" s="8"/>
      <c r="D29" s="8"/>
      <c r="E29" s="113"/>
    </row>
    <row r="30" spans="1:5">
      <c r="A30" s="229" t="s">
        <v>392</v>
      </c>
      <c r="B30" s="229" t="s">
        <v>291</v>
      </c>
      <c r="C30" s="8"/>
      <c r="D30" s="8"/>
      <c r="E30" s="113"/>
    </row>
    <row r="31" spans="1:5">
      <c r="A31" s="88" t="s">
        <v>33</v>
      </c>
      <c r="B31" s="88" t="s">
        <v>435</v>
      </c>
      <c r="C31" s="107">
        <f>SUM(C32:C34)</f>
        <v>0</v>
      </c>
      <c r="D31" s="107">
        <f>SUM(D32:D34)</f>
        <v>0</v>
      </c>
      <c r="E31" s="113"/>
    </row>
    <row r="32" spans="1:5">
      <c r="A32" s="229" t="s">
        <v>12</v>
      </c>
      <c r="B32" s="229" t="s">
        <v>438</v>
      </c>
      <c r="C32" s="8"/>
      <c r="D32" s="8"/>
      <c r="E32" s="113"/>
    </row>
    <row r="33" spans="1:9">
      <c r="A33" s="229" t="s">
        <v>13</v>
      </c>
      <c r="B33" s="229" t="s">
        <v>439</v>
      </c>
      <c r="C33" s="8"/>
      <c r="D33" s="8"/>
      <c r="E33" s="113"/>
    </row>
    <row r="34" spans="1:9">
      <c r="A34" s="229" t="s">
        <v>263</v>
      </c>
      <c r="B34" s="229" t="s">
        <v>440</v>
      </c>
      <c r="C34" s="8"/>
      <c r="D34" s="8"/>
      <c r="E34" s="113"/>
    </row>
    <row r="35" spans="1:9" s="23" customFormat="1">
      <c r="A35" s="88" t="s">
        <v>34</v>
      </c>
      <c r="B35" s="242" t="s">
        <v>389</v>
      </c>
      <c r="C35" s="8"/>
      <c r="D35" s="8"/>
    </row>
    <row r="36" spans="1:9" s="2" customFormat="1">
      <c r="A36" s="1"/>
      <c r="B36" s="237"/>
      <c r="E36" s="5"/>
    </row>
    <row r="37" spans="1:9" s="2" customFormat="1">
      <c r="B37" s="237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7"/>
      <c r="E40" s="5"/>
    </row>
    <row r="41" spans="1:9" s="2" customFormat="1">
      <c r="B41" s="237"/>
      <c r="E41"/>
      <c r="F41"/>
      <c r="G41"/>
      <c r="H41"/>
      <c r="I41"/>
    </row>
    <row r="42" spans="1:9" s="2" customFormat="1">
      <c r="B42" s="237"/>
      <c r="D42" s="12"/>
      <c r="E42"/>
      <c r="F42"/>
      <c r="G42"/>
      <c r="H42"/>
      <c r="I42"/>
    </row>
    <row r="43" spans="1:9" s="2" customFormat="1">
      <c r="A43"/>
      <c r="B43" s="239" t="s">
        <v>387</v>
      </c>
      <c r="D43" s="12"/>
      <c r="E43"/>
      <c r="F43"/>
      <c r="G43"/>
      <c r="H43"/>
      <c r="I43"/>
    </row>
    <row r="44" spans="1:9" s="2" customFormat="1">
      <c r="A44"/>
      <c r="B44" s="237" t="s">
        <v>252</v>
      </c>
      <c r="D44" s="12"/>
      <c r="E44"/>
      <c r="F44"/>
      <c r="G44"/>
      <c r="H44"/>
      <c r="I44"/>
    </row>
    <row r="45" spans="1:9" customFormat="1" ht="13.2">
      <c r="B45" s="240" t="s">
        <v>127</v>
      </c>
    </row>
    <row r="46" spans="1:9" customFormat="1" ht="13.2">
      <c r="B46" s="24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SheetLayoutView="80" workbookViewId="0">
      <selection activeCell="C3" sqref="C3"/>
    </sheetView>
  </sheetViews>
  <sheetFormatPr defaultColWidth="9.109375" defaultRowHeight="13.8"/>
  <cols>
    <col min="1" max="1" width="15.88671875" style="2" customWidth="1"/>
    <col min="2" max="2" width="76.6640625" style="2" customWidth="1"/>
    <col min="3" max="3" width="15.1093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4" t="s">
        <v>442</v>
      </c>
      <c r="B1" s="218"/>
      <c r="C1" s="491" t="s">
        <v>97</v>
      </c>
      <c r="D1" s="491"/>
      <c r="E1" s="91"/>
    </row>
    <row r="2" spans="1:5" s="6" customFormat="1">
      <c r="A2" s="363" t="s">
        <v>444</v>
      </c>
      <c r="B2" s="218"/>
      <c r="C2" s="489" t="str">
        <f>'ფორმა N1'!L2</f>
        <v>22.09.20-12.10.20</v>
      </c>
      <c r="D2" s="490"/>
      <c r="E2" s="91"/>
    </row>
    <row r="3" spans="1:5" s="6" customFormat="1">
      <c r="A3" s="363" t="s">
        <v>443</v>
      </c>
      <c r="B3" s="218"/>
      <c r="C3" s="219"/>
      <c r="D3" s="219"/>
      <c r="E3" s="91"/>
    </row>
    <row r="4" spans="1:5" s="6" customFormat="1">
      <c r="A4" s="76" t="s">
        <v>128</v>
      </c>
      <c r="B4" s="218"/>
      <c r="C4" s="219"/>
      <c r="D4" s="219"/>
      <c r="E4" s="91"/>
    </row>
    <row r="5" spans="1:5" s="6" customFormat="1">
      <c r="A5" s="76"/>
      <c r="B5" s="218"/>
      <c r="C5" s="219"/>
      <c r="D5" s="219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0" t="str">
        <f>'ფორმა N1'!A5</f>
        <v>მპგ "ერთიანი საქართველო-დემოკრატიული მოძრაობა "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8"/>
      <c r="B9" s="218"/>
      <c r="C9" s="78"/>
      <c r="D9" s="78"/>
      <c r="E9" s="91"/>
    </row>
    <row r="10" spans="1:5" s="6" customFormat="1" ht="27.6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1">
        <v>1</v>
      </c>
      <c r="B11" s="221" t="s">
        <v>57</v>
      </c>
      <c r="C11" s="82">
        <f>SUM(C12,C16,C56,C59,C60,C61,C79)</f>
        <v>0</v>
      </c>
      <c r="D11" s="82">
        <f>SUM(D12,D16,D56,D59,D60,D61,D67,D75,D76)</f>
        <v>0</v>
      </c>
      <c r="E11" s="222"/>
    </row>
    <row r="12" spans="1:5" s="9" customFormat="1" ht="16.2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66" t="s">
        <v>446</v>
      </c>
      <c r="B15" s="367" t="s">
        <v>447</v>
      </c>
      <c r="C15" s="367"/>
      <c r="D15" s="367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2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3"/>
      <c r="E18" s="95"/>
    </row>
    <row r="19" spans="1:6" s="3" customFormat="1">
      <c r="A19" s="97" t="s">
        <v>88</v>
      </c>
      <c r="B19" s="97" t="s">
        <v>62</v>
      </c>
      <c r="C19" s="4"/>
      <c r="D19" s="223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4"/>
      <c r="F20" s="225"/>
    </row>
    <row r="21" spans="1:6" s="228" customFormat="1" ht="27.6">
      <c r="A21" s="97" t="s">
        <v>12</v>
      </c>
      <c r="B21" s="97" t="s">
        <v>232</v>
      </c>
      <c r="C21" s="226"/>
      <c r="D21" s="39"/>
      <c r="E21" s="227"/>
    </row>
    <row r="22" spans="1:6" s="228" customFormat="1">
      <c r="A22" s="97" t="s">
        <v>13</v>
      </c>
      <c r="B22" s="97" t="s">
        <v>14</v>
      </c>
      <c r="C22" s="226"/>
      <c r="D22" s="40"/>
      <c r="E22" s="227"/>
    </row>
    <row r="23" spans="1:6" s="228" customFormat="1" ht="27.6">
      <c r="A23" s="97" t="s">
        <v>263</v>
      </c>
      <c r="B23" s="97" t="s">
        <v>22</v>
      </c>
      <c r="C23" s="226"/>
      <c r="D23" s="41"/>
      <c r="E23" s="227"/>
    </row>
    <row r="24" spans="1:6" s="228" customFormat="1" ht="16.5" customHeight="1">
      <c r="A24" s="97" t="s">
        <v>264</v>
      </c>
      <c r="B24" s="97" t="s">
        <v>15</v>
      </c>
      <c r="C24" s="226"/>
      <c r="D24" s="41"/>
      <c r="E24" s="227"/>
    </row>
    <row r="25" spans="1:6" s="228" customFormat="1" ht="16.5" customHeight="1">
      <c r="A25" s="97" t="s">
        <v>265</v>
      </c>
      <c r="B25" s="97" t="s">
        <v>16</v>
      </c>
      <c r="C25" s="226"/>
      <c r="D25" s="41"/>
      <c r="E25" s="227"/>
    </row>
    <row r="26" spans="1:6" s="228" customFormat="1" ht="16.5" customHeight="1">
      <c r="A26" s="97" t="s">
        <v>266</v>
      </c>
      <c r="B26" s="97" t="s">
        <v>17</v>
      </c>
      <c r="C26" s="83">
        <f>SUM(C27:C30)</f>
        <v>0</v>
      </c>
      <c r="D26" s="83">
        <f>SUM(D27:D30)</f>
        <v>0</v>
      </c>
      <c r="E26" s="227"/>
    </row>
    <row r="27" spans="1:6" s="228" customFormat="1" ht="16.5" customHeight="1">
      <c r="A27" s="229" t="s">
        <v>267</v>
      </c>
      <c r="B27" s="229" t="s">
        <v>18</v>
      </c>
      <c r="C27" s="226"/>
      <c r="D27" s="41"/>
      <c r="E27" s="227"/>
    </row>
    <row r="28" spans="1:6" s="228" customFormat="1" ht="16.5" customHeight="1">
      <c r="A28" s="229" t="s">
        <v>268</v>
      </c>
      <c r="B28" s="229" t="s">
        <v>19</v>
      </c>
      <c r="C28" s="226"/>
      <c r="D28" s="41"/>
      <c r="E28" s="227"/>
    </row>
    <row r="29" spans="1:6" s="228" customFormat="1" ht="16.5" customHeight="1">
      <c r="A29" s="229" t="s">
        <v>269</v>
      </c>
      <c r="B29" s="229" t="s">
        <v>20</v>
      </c>
      <c r="C29" s="226"/>
      <c r="D29" s="41"/>
      <c r="E29" s="227"/>
    </row>
    <row r="30" spans="1:6" s="228" customFormat="1" ht="16.5" customHeight="1">
      <c r="A30" s="229" t="s">
        <v>270</v>
      </c>
      <c r="B30" s="229" t="s">
        <v>23</v>
      </c>
      <c r="C30" s="226"/>
      <c r="D30" s="42"/>
      <c r="E30" s="227"/>
    </row>
    <row r="31" spans="1:6" s="228" customFormat="1" ht="16.5" customHeight="1">
      <c r="A31" s="97" t="s">
        <v>271</v>
      </c>
      <c r="B31" s="97" t="s">
        <v>21</v>
      </c>
      <c r="C31" s="226"/>
      <c r="D31" s="42"/>
      <c r="E31" s="227"/>
    </row>
    <row r="32" spans="1:6" s="3" customFormat="1" ht="16.5" customHeight="1">
      <c r="A32" s="88" t="s">
        <v>34</v>
      </c>
      <c r="B32" s="88" t="s">
        <v>3</v>
      </c>
      <c r="C32" s="4"/>
      <c r="D32" s="223"/>
      <c r="E32" s="224"/>
    </row>
    <row r="33" spans="1:5" s="3" customFormat="1" ht="16.5" customHeight="1">
      <c r="A33" s="88" t="s">
        <v>35</v>
      </c>
      <c r="B33" s="88" t="s">
        <v>4</v>
      </c>
      <c r="C33" s="4"/>
      <c r="D33" s="223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3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272</v>
      </c>
      <c r="B36" s="97" t="s">
        <v>56</v>
      </c>
      <c r="C36" s="4"/>
      <c r="D36" s="223"/>
      <c r="E36" s="95"/>
    </row>
    <row r="37" spans="1:5" s="3" customFormat="1" ht="16.5" customHeight="1">
      <c r="A37" s="97" t="s">
        <v>273</v>
      </c>
      <c r="B37" s="97" t="s">
        <v>55</v>
      </c>
      <c r="C37" s="4"/>
      <c r="D37" s="223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3"/>
      <c r="E38" s="95"/>
    </row>
    <row r="39" spans="1:5" s="3" customFormat="1" ht="16.5" customHeight="1">
      <c r="A39" s="88" t="s">
        <v>39</v>
      </c>
      <c r="B39" s="88" t="s">
        <v>362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322</v>
      </c>
      <c r="B40" s="17" t="s">
        <v>326</v>
      </c>
      <c r="C40" s="4"/>
      <c r="D40" s="223"/>
      <c r="E40" s="95"/>
    </row>
    <row r="41" spans="1:5" s="3" customFormat="1" ht="16.5" customHeight="1">
      <c r="A41" s="17" t="s">
        <v>323</v>
      </c>
      <c r="B41" s="17" t="s">
        <v>327</v>
      </c>
      <c r="C41" s="4"/>
      <c r="D41" s="223"/>
      <c r="E41" s="95"/>
    </row>
    <row r="42" spans="1:5" s="3" customFormat="1" ht="16.5" customHeight="1">
      <c r="A42" s="17" t="s">
        <v>324</v>
      </c>
      <c r="B42" s="17" t="s">
        <v>330</v>
      </c>
      <c r="C42" s="4"/>
      <c r="D42" s="223"/>
      <c r="E42" s="95"/>
    </row>
    <row r="43" spans="1:5" s="3" customFormat="1" ht="16.5" customHeight="1">
      <c r="A43" s="17" t="s">
        <v>329</v>
      </c>
      <c r="B43" s="17" t="s">
        <v>331</v>
      </c>
      <c r="C43" s="4"/>
      <c r="D43" s="223"/>
      <c r="E43" s="95"/>
    </row>
    <row r="44" spans="1:5" s="3" customFormat="1" ht="16.5" customHeight="1">
      <c r="A44" s="17" t="s">
        <v>332</v>
      </c>
      <c r="B44" s="17" t="s">
        <v>428</v>
      </c>
      <c r="C44" s="4"/>
      <c r="D44" s="223"/>
      <c r="E44" s="95"/>
    </row>
    <row r="45" spans="1:5" s="3" customFormat="1" ht="16.5" customHeight="1">
      <c r="A45" s="17" t="s">
        <v>429</v>
      </c>
      <c r="B45" s="17" t="s">
        <v>328</v>
      </c>
      <c r="C45" s="4"/>
      <c r="D45" s="223"/>
      <c r="E45" s="95"/>
    </row>
    <row r="46" spans="1:5" s="3" customFormat="1" ht="27.6">
      <c r="A46" s="88" t="s">
        <v>40</v>
      </c>
      <c r="B46" s="88" t="s">
        <v>28</v>
      </c>
      <c r="C46" s="4"/>
      <c r="D46" s="223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3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3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3"/>
      <c r="E49" s="95"/>
    </row>
    <row r="50" spans="1:6" s="3" customFormat="1" ht="16.5" customHeight="1">
      <c r="A50" s="88" t="s">
        <v>44</v>
      </c>
      <c r="B50" s="88" t="s">
        <v>363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337</v>
      </c>
      <c r="B51" s="97" t="s">
        <v>340</v>
      </c>
      <c r="C51" s="4"/>
      <c r="D51" s="223"/>
      <c r="E51" s="95"/>
    </row>
    <row r="52" spans="1:6" s="3" customFormat="1" ht="16.5" customHeight="1">
      <c r="A52" s="97" t="s">
        <v>338</v>
      </c>
      <c r="B52" s="97" t="s">
        <v>339</v>
      </c>
      <c r="C52" s="4"/>
      <c r="D52" s="223"/>
      <c r="E52" s="95"/>
    </row>
    <row r="53" spans="1:6" s="3" customFormat="1" ht="16.5" customHeight="1">
      <c r="A53" s="97" t="s">
        <v>341</v>
      </c>
      <c r="B53" s="97" t="s">
        <v>342</v>
      </c>
      <c r="C53" s="4"/>
      <c r="D53" s="223"/>
      <c r="E53" s="95"/>
    </row>
    <row r="54" spans="1:6" s="3" customFormat="1">
      <c r="A54" s="88" t="s">
        <v>45</v>
      </c>
      <c r="B54" s="88" t="s">
        <v>29</v>
      </c>
      <c r="C54" s="4"/>
      <c r="D54" s="223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3"/>
      <c r="E55" s="224"/>
      <c r="F55" s="225"/>
    </row>
    <row r="56" spans="1:6" s="3" customFormat="1" ht="27.6">
      <c r="A56" s="87">
        <v>1.3</v>
      </c>
      <c r="B56" s="87" t="s">
        <v>367</v>
      </c>
      <c r="C56" s="84">
        <f>SUM(C57:C58)</f>
        <v>0</v>
      </c>
      <c r="D56" s="84">
        <f>SUM(D57:D58)</f>
        <v>0</v>
      </c>
      <c r="E56" s="224"/>
      <c r="F56" s="225"/>
    </row>
    <row r="57" spans="1:6" s="3" customFormat="1">
      <c r="A57" s="88" t="s">
        <v>50</v>
      </c>
      <c r="B57" s="88" t="s">
        <v>48</v>
      </c>
      <c r="C57" s="4"/>
      <c r="D57" s="223"/>
      <c r="E57" s="224"/>
      <c r="F57" s="225"/>
    </row>
    <row r="58" spans="1:6" s="3" customFormat="1" ht="16.5" customHeight="1">
      <c r="A58" s="88" t="s">
        <v>51</v>
      </c>
      <c r="B58" s="88" t="s">
        <v>47</v>
      </c>
      <c r="C58" s="4"/>
      <c r="D58" s="223"/>
      <c r="E58" s="224"/>
      <c r="F58" s="225"/>
    </row>
    <row r="59" spans="1:6" s="3" customFormat="1">
      <c r="A59" s="87">
        <v>1.4</v>
      </c>
      <c r="B59" s="87" t="s">
        <v>369</v>
      </c>
      <c r="C59" s="4"/>
      <c r="D59" s="223"/>
      <c r="E59" s="224"/>
      <c r="F59" s="225"/>
    </row>
    <row r="60" spans="1:6" s="228" customFormat="1">
      <c r="A60" s="87">
        <v>1.5</v>
      </c>
      <c r="B60" s="87" t="s">
        <v>7</v>
      </c>
      <c r="C60" s="226"/>
      <c r="D60" s="41"/>
      <c r="E60" s="227"/>
    </row>
    <row r="61" spans="1:6" s="228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7"/>
    </row>
    <row r="62" spans="1:6" s="228" customFormat="1">
      <c r="A62" s="88" t="s">
        <v>279</v>
      </c>
      <c r="B62" s="47" t="s">
        <v>52</v>
      </c>
      <c r="C62" s="226"/>
      <c r="D62" s="41"/>
      <c r="E62" s="227"/>
    </row>
    <row r="63" spans="1:6" s="228" customFormat="1" ht="27.6">
      <c r="A63" s="88" t="s">
        <v>280</v>
      </c>
      <c r="B63" s="47" t="s">
        <v>54</v>
      </c>
      <c r="C63" s="226"/>
      <c r="D63" s="41"/>
      <c r="E63" s="227"/>
    </row>
    <row r="64" spans="1:6" s="228" customFormat="1">
      <c r="A64" s="88" t="s">
        <v>281</v>
      </c>
      <c r="B64" s="47" t="s">
        <v>53</v>
      </c>
      <c r="C64" s="41"/>
      <c r="D64" s="41"/>
      <c r="E64" s="227"/>
    </row>
    <row r="65" spans="1:5" s="228" customFormat="1">
      <c r="A65" s="88" t="s">
        <v>282</v>
      </c>
      <c r="B65" s="47" t="s">
        <v>27</v>
      </c>
      <c r="C65" s="226"/>
      <c r="D65" s="41"/>
      <c r="E65" s="227"/>
    </row>
    <row r="66" spans="1:5" s="228" customFormat="1">
      <c r="A66" s="88" t="s">
        <v>308</v>
      </c>
      <c r="B66" s="47" t="s">
        <v>309</v>
      </c>
      <c r="C66" s="226"/>
      <c r="D66" s="41"/>
      <c r="E66" s="227"/>
    </row>
    <row r="67" spans="1:5">
      <c r="A67" s="221">
        <v>2</v>
      </c>
      <c r="B67" s="221" t="s">
        <v>364</v>
      </c>
      <c r="C67" s="230"/>
      <c r="D67" s="85">
        <f>SUM(D68:D74)</f>
        <v>0</v>
      </c>
      <c r="E67" s="96"/>
    </row>
    <row r="68" spans="1:5">
      <c r="A68" s="98">
        <v>2.1</v>
      </c>
      <c r="B68" s="231" t="s">
        <v>89</v>
      </c>
      <c r="C68" s="232"/>
      <c r="D68" s="22"/>
      <c r="E68" s="96"/>
    </row>
    <row r="69" spans="1:5">
      <c r="A69" s="98">
        <v>2.2000000000000002</v>
      </c>
      <c r="B69" s="231" t="s">
        <v>365</v>
      </c>
      <c r="C69" s="232"/>
      <c r="D69" s="22"/>
      <c r="E69" s="96"/>
    </row>
    <row r="70" spans="1:5">
      <c r="A70" s="98">
        <v>2.2999999999999998</v>
      </c>
      <c r="B70" s="231" t="s">
        <v>93</v>
      </c>
      <c r="C70" s="232"/>
      <c r="D70" s="22"/>
      <c r="E70" s="96"/>
    </row>
    <row r="71" spans="1:5">
      <c r="A71" s="98">
        <v>2.4</v>
      </c>
      <c r="B71" s="231" t="s">
        <v>92</v>
      </c>
      <c r="C71" s="232"/>
      <c r="D71" s="22"/>
      <c r="E71" s="96"/>
    </row>
    <row r="72" spans="1:5">
      <c r="A72" s="98">
        <v>2.5</v>
      </c>
      <c r="B72" s="231" t="s">
        <v>366</v>
      </c>
      <c r="C72" s="232"/>
      <c r="D72" s="22"/>
      <c r="E72" s="96"/>
    </row>
    <row r="73" spans="1:5">
      <c r="A73" s="98">
        <v>2.6</v>
      </c>
      <c r="B73" s="231" t="s">
        <v>90</v>
      </c>
      <c r="C73" s="232"/>
      <c r="D73" s="22"/>
      <c r="E73" s="96"/>
    </row>
    <row r="74" spans="1:5">
      <c r="A74" s="98">
        <v>2.7</v>
      </c>
      <c r="B74" s="231" t="s">
        <v>91</v>
      </c>
      <c r="C74" s="233"/>
      <c r="D74" s="22"/>
      <c r="E74" s="96"/>
    </row>
    <row r="75" spans="1:5">
      <c r="A75" s="221">
        <v>3</v>
      </c>
      <c r="B75" s="221" t="s">
        <v>388</v>
      </c>
      <c r="C75" s="85"/>
      <c r="D75" s="22"/>
      <c r="E75" s="96"/>
    </row>
    <row r="76" spans="1:5">
      <c r="A76" s="221">
        <v>4</v>
      </c>
      <c r="B76" s="221" t="s">
        <v>234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235</v>
      </c>
      <c r="C77" s="232"/>
      <c r="D77" s="8"/>
      <c r="E77" s="96"/>
    </row>
    <row r="78" spans="1:5">
      <c r="A78" s="98">
        <v>4.2</v>
      </c>
      <c r="B78" s="98" t="s">
        <v>236</v>
      </c>
      <c r="C78" s="233"/>
      <c r="D78" s="8"/>
      <c r="E78" s="96"/>
    </row>
    <row r="79" spans="1:5">
      <c r="A79" s="221">
        <v>5</v>
      </c>
      <c r="B79" s="221" t="s">
        <v>261</v>
      </c>
      <c r="C79" s="247"/>
      <c r="D79" s="233"/>
      <c r="E79" s="96"/>
    </row>
    <row r="80" spans="1:5">
      <c r="B80" s="45"/>
    </row>
    <row r="81" spans="1:9">
      <c r="A81" s="494" t="s">
        <v>430</v>
      </c>
      <c r="B81" s="494"/>
      <c r="C81" s="494"/>
      <c r="D81" s="494"/>
      <c r="E81" s="5"/>
    </row>
    <row r="82" spans="1:9">
      <c r="B82" s="45"/>
    </row>
    <row r="83" spans="1:9" s="23" customFormat="1" ht="13.2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3.2">
      <c r="B89" s="66" t="s">
        <v>127</v>
      </c>
    </row>
    <row r="90" spans="1:9" s="23" customFormat="1" ht="13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tabSelected="1" view="pageBreakPreview" topLeftCell="A28" zoomScale="80" zoomScaleSheetLayoutView="80" workbookViewId="0">
      <selection activeCell="B39" sqref="B39"/>
    </sheetView>
  </sheetViews>
  <sheetFormatPr defaultColWidth="9.109375" defaultRowHeight="13.8"/>
  <cols>
    <col min="1" max="1" width="15.6640625" style="21" customWidth="1"/>
    <col min="2" max="2" width="74.109375" style="21" customWidth="1"/>
    <col min="3" max="3" width="14.88671875" style="21" customWidth="1"/>
    <col min="4" max="4" width="13.33203125" style="21" customWidth="1"/>
    <col min="5" max="5" width="0.6640625" style="21" customWidth="1"/>
    <col min="6" max="16384" width="9.109375" style="21"/>
  </cols>
  <sheetData>
    <row r="1" spans="1:12">
      <c r="A1" s="74" t="s">
        <v>284</v>
      </c>
      <c r="B1" s="114"/>
      <c r="C1" s="491" t="s">
        <v>97</v>
      </c>
      <c r="D1" s="491"/>
      <c r="E1" s="148"/>
    </row>
    <row r="2" spans="1:12">
      <c r="A2" s="76" t="s">
        <v>128</v>
      </c>
      <c r="B2" s="114"/>
      <c r="C2" s="489" t="str">
        <f>'ფორმა N1'!L2</f>
        <v>22.09.20-12.10.20</v>
      </c>
      <c r="D2" s="490"/>
      <c r="E2" s="148"/>
    </row>
    <row r="3" spans="1:12">
      <c r="A3" s="76"/>
      <c r="B3" s="114"/>
      <c r="C3" s="334"/>
      <c r="D3" s="334"/>
      <c r="E3" s="148"/>
    </row>
    <row r="4" spans="1:12" s="2" customFormat="1">
      <c r="A4" s="77" t="s">
        <v>256</v>
      </c>
      <c r="B4" s="77"/>
      <c r="C4" s="76"/>
      <c r="D4" s="76"/>
      <c r="E4" s="108"/>
      <c r="L4" s="21"/>
    </row>
    <row r="5" spans="1:12" s="2" customFormat="1">
      <c r="A5" s="119" t="str">
        <f>'ფორმა N1'!A5</f>
        <v>მპგ "ერთიანი საქართველო-დემოკრატიული მოძრაობა "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3"/>
      <c r="B7" s="333"/>
      <c r="C7" s="78"/>
      <c r="D7" s="78"/>
      <c r="E7" s="149"/>
    </row>
    <row r="8" spans="1:12" s="6" customFormat="1" ht="27.6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6.2">
      <c r="A9" s="13">
        <v>1</v>
      </c>
      <c r="B9" s="13" t="s">
        <v>57</v>
      </c>
      <c r="C9" s="82">
        <f>SUM(C10,C14,C54,C57,C58,C59,C76)</f>
        <v>140805.15</v>
      </c>
      <c r="D9" s="82">
        <f>SUM(D10,D14,D54,D57,D58,D59,D65,D72,D73)</f>
        <v>119665.02</v>
      </c>
      <c r="E9" s="150"/>
    </row>
    <row r="10" spans="1:12" s="9" customFormat="1" ht="16.2">
      <c r="A10" s="14">
        <v>1.1000000000000001</v>
      </c>
      <c r="B10" s="14" t="s">
        <v>58</v>
      </c>
      <c r="C10" s="84">
        <f>SUM(C11:C13)</f>
        <v>11709.18</v>
      </c>
      <c r="D10" s="84">
        <f>SUM(D11:D13)</f>
        <v>9000</v>
      </c>
      <c r="E10" s="150"/>
    </row>
    <row r="11" spans="1:12" s="9" customFormat="1" ht="16.5" customHeight="1">
      <c r="A11" s="16" t="s">
        <v>30</v>
      </c>
      <c r="B11" s="16" t="s">
        <v>59</v>
      </c>
      <c r="C11" s="34">
        <v>11709.18</v>
      </c>
      <c r="D11" s="35">
        <f>9000</f>
        <v>9000</v>
      </c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66" t="s">
        <v>446</v>
      </c>
      <c r="B13" s="367" t="s">
        <v>448</v>
      </c>
      <c r="C13" s="367"/>
      <c r="D13" s="367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129095.97</v>
      </c>
      <c r="D14" s="84">
        <f>SUM(D15,D18,D30:D33,D36,D37,D44,D45,D46,D47,D48,D52,D53)</f>
        <v>110665.02</v>
      </c>
      <c r="E14" s="148"/>
    </row>
    <row r="15" spans="1:12">
      <c r="A15" s="16" t="s">
        <v>32</v>
      </c>
      <c r="B15" s="16" t="s">
        <v>1</v>
      </c>
      <c r="C15" s="83">
        <f>SUM(C16:C17)</f>
        <v>920</v>
      </c>
      <c r="D15" s="83">
        <f>SUM(D16:D17)</f>
        <v>920</v>
      </c>
      <c r="E15" s="148"/>
    </row>
    <row r="16" spans="1:12" ht="17.25" customHeight="1">
      <c r="A16" s="17" t="s">
        <v>87</v>
      </c>
      <c r="B16" s="17" t="s">
        <v>61</v>
      </c>
      <c r="C16" s="36">
        <v>920</v>
      </c>
      <c r="D16" s="37">
        <v>920</v>
      </c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2910.83</v>
      </c>
      <c r="D18" s="83">
        <f>SUM(D19:D24,D29)</f>
        <v>1748.61</v>
      </c>
      <c r="E18" s="148"/>
    </row>
    <row r="19" spans="1:5" ht="27.6">
      <c r="A19" s="17" t="s">
        <v>12</v>
      </c>
      <c r="B19" s="17" t="s">
        <v>232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27.6">
      <c r="A21" s="17" t="s">
        <v>263</v>
      </c>
      <c r="B21" s="17" t="s">
        <v>22</v>
      </c>
      <c r="C21" s="38"/>
      <c r="D21" s="41"/>
      <c r="E21" s="148"/>
    </row>
    <row r="22" spans="1:5">
      <c r="A22" s="17" t="s">
        <v>264</v>
      </c>
      <c r="B22" s="17" t="s">
        <v>15</v>
      </c>
      <c r="C22" s="38">
        <v>1694.94</v>
      </c>
      <c r="D22" s="41">
        <v>532.72</v>
      </c>
      <c r="E22" s="148"/>
    </row>
    <row r="23" spans="1:5">
      <c r="A23" s="17" t="s">
        <v>265</v>
      </c>
      <c r="B23" s="17" t="s">
        <v>16</v>
      </c>
      <c r="C23" s="38"/>
      <c r="D23" s="41"/>
      <c r="E23" s="148"/>
    </row>
    <row r="24" spans="1:5">
      <c r="A24" s="17" t="s">
        <v>266</v>
      </c>
      <c r="B24" s="17" t="s">
        <v>17</v>
      </c>
      <c r="C24" s="117">
        <f>SUM(C25:C28)</f>
        <v>1215.8899999999999</v>
      </c>
      <c r="D24" s="117">
        <f>SUM(D25:D28)</f>
        <v>1215.8899999999999</v>
      </c>
      <c r="E24" s="148"/>
    </row>
    <row r="25" spans="1:5" ht="16.5" customHeight="1">
      <c r="A25" s="18" t="s">
        <v>267</v>
      </c>
      <c r="B25" s="18" t="s">
        <v>18</v>
      </c>
      <c r="C25" s="41">
        <v>732.41</v>
      </c>
      <c r="D25" s="41">
        <v>732.41</v>
      </c>
      <c r="E25" s="148"/>
    </row>
    <row r="26" spans="1:5" ht="16.5" customHeight="1">
      <c r="A26" s="18" t="s">
        <v>268</v>
      </c>
      <c r="B26" s="18" t="s">
        <v>19</v>
      </c>
      <c r="C26" s="41">
        <v>314.7</v>
      </c>
      <c r="D26" s="41">
        <v>314.7</v>
      </c>
      <c r="E26" s="148"/>
    </row>
    <row r="27" spans="1:5" ht="16.5" customHeight="1">
      <c r="A27" s="18" t="s">
        <v>269</v>
      </c>
      <c r="B27" s="18" t="s">
        <v>20</v>
      </c>
      <c r="C27" s="41">
        <v>6.28</v>
      </c>
      <c r="D27" s="41">
        <v>6.28</v>
      </c>
      <c r="E27" s="148"/>
    </row>
    <row r="28" spans="1:5" ht="16.5" customHeight="1">
      <c r="A28" s="18" t="s">
        <v>270</v>
      </c>
      <c r="B28" s="18" t="s">
        <v>23</v>
      </c>
      <c r="C28" s="41">
        <v>162.5</v>
      </c>
      <c r="D28" s="41">
        <v>162.5</v>
      </c>
      <c r="E28" s="148"/>
    </row>
    <row r="29" spans="1:5">
      <c r="A29" s="17" t="s">
        <v>271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272</v>
      </c>
      <c r="B34" s="17" t="s">
        <v>56</v>
      </c>
      <c r="C34" s="34"/>
      <c r="D34" s="35"/>
      <c r="E34" s="148"/>
    </row>
    <row r="35" spans="1:5">
      <c r="A35" s="17" t="s">
        <v>273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>
        <v>21.25</v>
      </c>
      <c r="D36" s="35">
        <v>21.25</v>
      </c>
      <c r="E36" s="148"/>
    </row>
    <row r="37" spans="1:5">
      <c r="A37" s="16" t="s">
        <v>39</v>
      </c>
      <c r="B37" s="16" t="s">
        <v>325</v>
      </c>
      <c r="C37" s="83">
        <f>SUM(C38:C43)</f>
        <v>104240.7</v>
      </c>
      <c r="D37" s="83">
        <f>SUM(D38:D43)</f>
        <v>90131.8</v>
      </c>
      <c r="E37" s="148"/>
    </row>
    <row r="38" spans="1:5">
      <c r="A38" s="17" t="s">
        <v>322</v>
      </c>
      <c r="B38" s="17" t="s">
        <v>326</v>
      </c>
      <c r="C38" s="34"/>
      <c r="D38" s="34"/>
      <c r="E38" s="148"/>
    </row>
    <row r="39" spans="1:5">
      <c r="A39" s="17" t="s">
        <v>323</v>
      </c>
      <c r="B39" s="17" t="s">
        <v>327</v>
      </c>
      <c r="C39" s="34">
        <v>71530.7</v>
      </c>
      <c r="D39" s="35">
        <v>71331.8</v>
      </c>
      <c r="E39" s="148"/>
    </row>
    <row r="40" spans="1:5">
      <c r="A40" s="17" t="s">
        <v>324</v>
      </c>
      <c r="B40" s="17" t="s">
        <v>330</v>
      </c>
      <c r="C40" s="34"/>
      <c r="D40" s="35"/>
      <c r="E40" s="148"/>
    </row>
    <row r="41" spans="1:5">
      <c r="A41" s="17" t="s">
        <v>329</v>
      </c>
      <c r="B41" s="17" t="s">
        <v>331</v>
      </c>
      <c r="C41" s="34"/>
      <c r="D41" s="35"/>
      <c r="E41" s="148"/>
    </row>
    <row r="42" spans="1:5">
      <c r="A42" s="17" t="s">
        <v>332</v>
      </c>
      <c r="B42" s="17" t="s">
        <v>428</v>
      </c>
      <c r="C42" s="34">
        <v>32710</v>
      </c>
      <c r="D42" s="35">
        <v>18800</v>
      </c>
      <c r="E42" s="148"/>
    </row>
    <row r="43" spans="1:5">
      <c r="A43" s="17" t="s">
        <v>429</v>
      </c>
      <c r="B43" s="17" t="s">
        <v>328</v>
      </c>
      <c r="C43" s="34"/>
      <c r="D43" s="35"/>
      <c r="E43" s="148"/>
    </row>
    <row r="44" spans="1:5" ht="27.6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>
        <f>200+889</f>
        <v>1089</v>
      </c>
      <c r="D45" s="35">
        <f>160+1652</f>
        <v>1812</v>
      </c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278</v>
      </c>
      <c r="C48" s="83">
        <f>SUM(C49:C51)</f>
        <v>19914.189999999999</v>
      </c>
      <c r="D48" s="83">
        <f>SUM(D49:D51)</f>
        <v>16031.36</v>
      </c>
      <c r="E48" s="148"/>
    </row>
    <row r="49" spans="1:5">
      <c r="A49" s="97" t="s">
        <v>337</v>
      </c>
      <c r="B49" s="97" t="s">
        <v>340</v>
      </c>
      <c r="C49" s="34">
        <v>19914.189999999999</v>
      </c>
      <c r="D49" s="35">
        <v>16031.36</v>
      </c>
      <c r="E49" s="148"/>
    </row>
    <row r="50" spans="1:5">
      <c r="A50" s="97" t="s">
        <v>338</v>
      </c>
      <c r="B50" s="97" t="s">
        <v>339</v>
      </c>
      <c r="C50" s="34"/>
      <c r="D50" s="35"/>
      <c r="E50" s="148"/>
    </row>
    <row r="51" spans="1:5">
      <c r="A51" s="97" t="s">
        <v>341</v>
      </c>
      <c r="B51" s="97" t="s">
        <v>342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27.6">
      <c r="A54" s="14">
        <v>1.3</v>
      </c>
      <c r="B54" s="87" t="s">
        <v>367</v>
      </c>
      <c r="C54" s="84">
        <f>SUM(C55:C56)</f>
        <v>0</v>
      </c>
      <c r="D54" s="84">
        <f>SUM(D55:D56)</f>
        <v>0</v>
      </c>
      <c r="E54" s="148"/>
    </row>
    <row r="55" spans="1:5" ht="27.6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369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279</v>
      </c>
      <c r="B60" s="47" t="s">
        <v>52</v>
      </c>
      <c r="C60" s="38"/>
      <c r="D60" s="41"/>
      <c r="E60" s="148"/>
    </row>
    <row r="61" spans="1:5" ht="27.6">
      <c r="A61" s="16" t="s">
        <v>280</v>
      </c>
      <c r="B61" s="47" t="s">
        <v>54</v>
      </c>
      <c r="C61" s="38"/>
      <c r="D61" s="41"/>
      <c r="E61" s="148"/>
    </row>
    <row r="62" spans="1:5">
      <c r="A62" s="16" t="s">
        <v>281</v>
      </c>
      <c r="B62" s="47" t="s">
        <v>53</v>
      </c>
      <c r="C62" s="41"/>
      <c r="D62" s="41"/>
      <c r="E62" s="148"/>
    </row>
    <row r="63" spans="1:5">
      <c r="A63" s="16" t="s">
        <v>282</v>
      </c>
      <c r="B63" s="47" t="s">
        <v>27</v>
      </c>
      <c r="C63" s="38"/>
      <c r="D63" s="41"/>
      <c r="E63" s="148"/>
    </row>
    <row r="64" spans="1:5">
      <c r="A64" s="16" t="s">
        <v>308</v>
      </c>
      <c r="B64" s="200" t="s">
        <v>309</v>
      </c>
      <c r="C64" s="38"/>
      <c r="D64" s="201"/>
      <c r="E64" s="148"/>
    </row>
    <row r="65" spans="1:5">
      <c r="A65" s="13">
        <v>2</v>
      </c>
      <c r="B65" s="48" t="s">
        <v>95</v>
      </c>
      <c r="C65" s="250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50"/>
      <c r="D66" s="43"/>
      <c r="E66" s="148"/>
    </row>
    <row r="67" spans="1:5">
      <c r="A67" s="15">
        <v>2.2000000000000002</v>
      </c>
      <c r="B67" s="49" t="s">
        <v>93</v>
      </c>
      <c r="C67" s="252"/>
      <c r="D67" s="44"/>
      <c r="E67" s="148"/>
    </row>
    <row r="68" spans="1:5">
      <c r="A68" s="15">
        <v>2.2999999999999998</v>
      </c>
      <c r="B68" s="49" t="s">
        <v>92</v>
      </c>
      <c r="C68" s="252"/>
      <c r="D68" s="44"/>
      <c r="E68" s="148"/>
    </row>
    <row r="69" spans="1:5">
      <c r="A69" s="15">
        <v>2.4</v>
      </c>
      <c r="B69" s="49" t="s">
        <v>94</v>
      </c>
      <c r="C69" s="252"/>
      <c r="D69" s="44"/>
      <c r="E69" s="148"/>
    </row>
    <row r="70" spans="1:5">
      <c r="A70" s="15">
        <v>2.5</v>
      </c>
      <c r="B70" s="49" t="s">
        <v>90</v>
      </c>
      <c r="C70" s="252"/>
      <c r="D70" s="44"/>
      <c r="E70" s="148"/>
    </row>
    <row r="71" spans="1:5">
      <c r="A71" s="15">
        <v>2.6</v>
      </c>
      <c r="B71" s="49" t="s">
        <v>91</v>
      </c>
      <c r="C71" s="252"/>
      <c r="D71" s="44"/>
      <c r="E71" s="148"/>
    </row>
    <row r="72" spans="1:5" s="2" customFormat="1">
      <c r="A72" s="13">
        <v>3</v>
      </c>
      <c r="B72" s="248" t="s">
        <v>388</v>
      </c>
      <c r="C72" s="251"/>
      <c r="D72" s="249"/>
      <c r="E72" s="105"/>
    </row>
    <row r="73" spans="1:5" s="2" customFormat="1">
      <c r="A73" s="13">
        <v>4</v>
      </c>
      <c r="B73" s="13" t="s">
        <v>234</v>
      </c>
      <c r="C73" s="251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235</v>
      </c>
      <c r="C74" s="8"/>
      <c r="D74" s="8"/>
      <c r="E74" s="105"/>
    </row>
    <row r="75" spans="1:5" s="2" customFormat="1">
      <c r="A75" s="15">
        <v>4.2</v>
      </c>
      <c r="B75" s="15" t="s">
        <v>236</v>
      </c>
      <c r="C75" s="8"/>
      <c r="D75" s="8"/>
      <c r="E75" s="105"/>
    </row>
    <row r="76" spans="1:5" s="2" customFormat="1">
      <c r="A76" s="13">
        <v>5</v>
      </c>
      <c r="B76" s="246" t="s">
        <v>261</v>
      </c>
      <c r="C76" s="8"/>
      <c r="D76" s="85"/>
      <c r="E76" s="105"/>
    </row>
    <row r="77" spans="1:5" s="2" customFormat="1">
      <c r="A77" s="343"/>
      <c r="B77" s="343"/>
      <c r="C77" s="12"/>
      <c r="D77" s="12"/>
      <c r="E77" s="105"/>
    </row>
    <row r="78" spans="1:5" s="2" customFormat="1">
      <c r="A78" s="494" t="s">
        <v>430</v>
      </c>
      <c r="B78" s="494"/>
      <c r="C78" s="494"/>
      <c r="D78" s="494"/>
      <c r="E78" s="105"/>
    </row>
    <row r="79" spans="1:5" s="2" customFormat="1">
      <c r="A79" s="343"/>
      <c r="B79" s="343"/>
      <c r="C79" s="12"/>
      <c r="D79" s="12"/>
      <c r="E79" s="105"/>
    </row>
    <row r="80" spans="1:5" s="23" customFormat="1" ht="13.2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431</v>
      </c>
      <c r="D84" s="12"/>
      <c r="E84"/>
      <c r="F84"/>
      <c r="G84"/>
      <c r="H84"/>
      <c r="I84"/>
    </row>
    <row r="85" spans="1:9" s="2" customFormat="1">
      <c r="A85"/>
      <c r="B85" s="495" t="s">
        <v>432</v>
      </c>
      <c r="C85" s="495"/>
      <c r="D85" s="495"/>
      <c r="E85"/>
      <c r="F85"/>
      <c r="G85"/>
      <c r="H85"/>
      <c r="I85"/>
    </row>
    <row r="86" spans="1:9" customFormat="1" ht="13.2">
      <c r="B86" s="66" t="s">
        <v>433</v>
      </c>
    </row>
    <row r="87" spans="1:9" s="2" customFormat="1">
      <c r="A87" s="11"/>
      <c r="B87" s="495" t="s">
        <v>434</v>
      </c>
      <c r="C87" s="495"/>
      <c r="D87" s="495"/>
    </row>
    <row r="88" spans="1:9" s="23" customFormat="1" ht="13.2"/>
    <row r="89" spans="1:9" s="23" customFormat="1" ht="13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A6" sqref="A6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4" t="s">
        <v>306</v>
      </c>
      <c r="B1" s="77"/>
      <c r="C1" s="491" t="s">
        <v>97</v>
      </c>
      <c r="D1" s="491"/>
      <c r="E1" s="91"/>
    </row>
    <row r="2" spans="1:5" s="6" customFormat="1">
      <c r="A2" s="74" t="s">
        <v>300</v>
      </c>
      <c r="B2" s="77"/>
      <c r="C2" s="489" t="str">
        <f>'ფორმა N1'!L2</f>
        <v>22.09.20-12.10.20</v>
      </c>
      <c r="D2" s="489"/>
      <c r="E2" s="91"/>
    </row>
    <row r="3" spans="1:5" s="6" customFormat="1">
      <c r="A3" s="76" t="s">
        <v>128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11" t="str">
        <f>'ფორმა N1'!A5</f>
        <v>მპგ "ერთიანი საქართველო-დემოკრატიული მოძრაობა "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27.6">
      <c r="A9" s="89" t="s">
        <v>64</v>
      </c>
      <c r="B9" s="89" t="s">
        <v>305</v>
      </c>
      <c r="C9" s="79" t="s">
        <v>10</v>
      </c>
      <c r="D9" s="79" t="s">
        <v>9</v>
      </c>
      <c r="E9" s="91"/>
    </row>
    <row r="10" spans="1:5" s="9" customFormat="1" ht="16.2">
      <c r="A10" s="98" t="s">
        <v>301</v>
      </c>
      <c r="B10" s="98"/>
      <c r="C10" s="4"/>
      <c r="D10" s="4"/>
      <c r="E10" s="93"/>
    </row>
    <row r="11" spans="1:5" s="10" customFormat="1">
      <c r="A11" s="98" t="s">
        <v>302</v>
      </c>
      <c r="B11" s="98"/>
      <c r="C11" s="4"/>
      <c r="D11" s="4"/>
      <c r="E11" s="94"/>
    </row>
    <row r="12" spans="1:5" s="10" customFormat="1">
      <c r="A12" s="87" t="s">
        <v>260</v>
      </c>
      <c r="B12" s="87"/>
      <c r="C12" s="4"/>
      <c r="D12" s="4"/>
      <c r="E12" s="94"/>
    </row>
    <row r="13" spans="1:5" s="10" customFormat="1">
      <c r="A13" s="87" t="s">
        <v>260</v>
      </c>
      <c r="B13" s="87"/>
      <c r="C13" s="4"/>
      <c r="D13" s="4"/>
      <c r="E13" s="94"/>
    </row>
    <row r="14" spans="1:5" s="10" customFormat="1">
      <c r="A14" s="87" t="s">
        <v>260</v>
      </c>
      <c r="B14" s="87"/>
      <c r="C14" s="4"/>
      <c r="D14" s="4"/>
      <c r="E14" s="94"/>
    </row>
    <row r="15" spans="1:5" s="10" customFormat="1">
      <c r="A15" s="87" t="s">
        <v>260</v>
      </c>
      <c r="B15" s="87"/>
      <c r="C15" s="4"/>
      <c r="D15" s="4"/>
      <c r="E15" s="94"/>
    </row>
    <row r="16" spans="1:5" s="10" customFormat="1">
      <c r="A16" s="87" t="s">
        <v>260</v>
      </c>
      <c r="B16" s="87"/>
      <c r="C16" s="4"/>
      <c r="D16" s="4"/>
      <c r="E16" s="94"/>
    </row>
    <row r="17" spans="1:5" s="10" customFormat="1" ht="17.25" customHeight="1">
      <c r="A17" s="98" t="s">
        <v>303</v>
      </c>
      <c r="B17" s="87"/>
      <c r="C17" s="4"/>
      <c r="D17" s="4"/>
      <c r="E17" s="94"/>
    </row>
    <row r="18" spans="1:5" s="10" customFormat="1" ht="18" customHeight="1">
      <c r="A18" s="98" t="s">
        <v>304</v>
      </c>
      <c r="B18" s="87"/>
      <c r="C18" s="4"/>
      <c r="D18" s="4"/>
      <c r="E18" s="94"/>
    </row>
    <row r="19" spans="1:5" s="10" customFormat="1">
      <c r="A19" s="87" t="s">
        <v>260</v>
      </c>
      <c r="B19" s="87"/>
      <c r="C19" s="4"/>
      <c r="D19" s="4"/>
      <c r="E19" s="94"/>
    </row>
    <row r="20" spans="1:5" s="10" customFormat="1">
      <c r="A20" s="87" t="s">
        <v>260</v>
      </c>
      <c r="B20" s="87"/>
      <c r="C20" s="4"/>
      <c r="D20" s="4"/>
      <c r="E20" s="94"/>
    </row>
    <row r="21" spans="1:5" s="10" customFormat="1">
      <c r="A21" s="87" t="s">
        <v>260</v>
      </c>
      <c r="B21" s="87"/>
      <c r="C21" s="4"/>
      <c r="D21" s="4"/>
      <c r="E21" s="94"/>
    </row>
    <row r="22" spans="1:5" s="10" customFormat="1">
      <c r="A22" s="87" t="s">
        <v>260</v>
      </c>
      <c r="B22" s="87"/>
      <c r="C22" s="4"/>
      <c r="D22" s="4"/>
      <c r="E22" s="94"/>
    </row>
    <row r="23" spans="1:5" s="10" customFormat="1">
      <c r="A23" s="87" t="s">
        <v>260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307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376</v>
      </c>
      <c r="E27" s="5"/>
    </row>
    <row r="28" spans="1:5">
      <c r="A28" s="2" t="s">
        <v>371</v>
      </c>
    </row>
    <row r="29" spans="1:5">
      <c r="A29" s="199" t="s">
        <v>372</v>
      </c>
    </row>
    <row r="30" spans="1:5">
      <c r="A30" s="199"/>
    </row>
    <row r="31" spans="1:5">
      <c r="A31" s="199" t="s">
        <v>320</v>
      </c>
    </row>
    <row r="32" spans="1:5" s="23" customFormat="1" ht="13.2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253</v>
      </c>
      <c r="D36" s="12"/>
      <c r="E36"/>
      <c r="F36"/>
      <c r="G36"/>
      <c r="H36"/>
      <c r="I36"/>
    </row>
    <row r="37" spans="1:9">
      <c r="B37" s="2" t="s">
        <v>252</v>
      </c>
      <c r="D37" s="12"/>
      <c r="E37"/>
      <c r="F37"/>
      <c r="G37"/>
      <c r="H37"/>
      <c r="I37"/>
    </row>
    <row r="38" spans="1:9" customFormat="1" ht="13.2">
      <c r="A38" s="66"/>
      <c r="B38" s="66" t="s">
        <v>127</v>
      </c>
    </row>
    <row r="39" spans="1:9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A4" zoomScale="80" zoomScaleSheetLayoutView="80" workbookViewId="0">
      <selection activeCell="C13" sqref="C13"/>
    </sheetView>
  </sheetViews>
  <sheetFormatPr defaultColWidth="9.109375" defaultRowHeight="13.2"/>
  <cols>
    <col min="1" max="1" width="5.44140625" style="183" customWidth="1"/>
    <col min="2" max="2" width="20.88671875" style="183" customWidth="1"/>
    <col min="3" max="3" width="26" style="183" customWidth="1"/>
    <col min="4" max="4" width="17" style="183" customWidth="1"/>
    <col min="5" max="5" width="18.109375" style="183" customWidth="1"/>
    <col min="6" max="6" width="14.6640625" style="183" customWidth="1"/>
    <col min="7" max="7" width="15.5546875" style="183" customWidth="1"/>
    <col min="8" max="8" width="14.6640625" style="183" customWidth="1"/>
    <col min="9" max="9" width="29.6640625" style="183" customWidth="1"/>
    <col min="10" max="10" width="0" style="183" hidden="1" customWidth="1"/>
    <col min="11" max="16384" width="9.109375" style="183"/>
  </cols>
  <sheetData>
    <row r="1" spans="1:10" ht="13.8">
      <c r="A1" s="74" t="s">
        <v>405</v>
      </c>
      <c r="B1" s="74"/>
      <c r="C1" s="77"/>
      <c r="D1" s="77"/>
      <c r="E1" s="77"/>
      <c r="F1" s="77"/>
      <c r="G1" s="257"/>
      <c r="H1" s="257"/>
      <c r="I1" s="491" t="s">
        <v>97</v>
      </c>
      <c r="J1" s="491"/>
    </row>
    <row r="2" spans="1:10" ht="13.8">
      <c r="A2" s="76" t="s">
        <v>128</v>
      </c>
      <c r="B2" s="74"/>
      <c r="C2" s="77"/>
      <c r="D2" s="77"/>
      <c r="E2" s="77"/>
      <c r="F2" s="77"/>
      <c r="G2" s="257"/>
      <c r="H2" s="257"/>
      <c r="I2" s="489" t="str">
        <f>'ფორმა N1'!L2</f>
        <v>22.09.20-12.10.20</v>
      </c>
      <c r="J2" s="489"/>
    </row>
    <row r="3" spans="1:10" ht="13.8">
      <c r="A3" s="76"/>
      <c r="B3" s="76"/>
      <c r="C3" s="74"/>
      <c r="D3" s="74"/>
      <c r="E3" s="74"/>
      <c r="F3" s="74"/>
      <c r="G3" s="257"/>
      <c r="H3" s="257"/>
      <c r="I3" s="257"/>
    </row>
    <row r="4" spans="1:10" ht="13.8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10" ht="13.8">
      <c r="A5" s="411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  <c r="I5" s="81"/>
    </row>
    <row r="6" spans="1:10" ht="13.8">
      <c r="A6" s="77"/>
      <c r="B6" s="77"/>
      <c r="C6" s="77"/>
      <c r="D6" s="77"/>
      <c r="E6" s="77"/>
      <c r="F6" s="77"/>
      <c r="G6" s="76"/>
      <c r="H6" s="76"/>
      <c r="I6" s="76"/>
    </row>
    <row r="7" spans="1:10" ht="13.8">
      <c r="A7" s="256"/>
      <c r="B7" s="256"/>
      <c r="C7" s="256"/>
      <c r="D7" s="256"/>
      <c r="E7" s="256"/>
      <c r="F7" s="256"/>
      <c r="G7" s="78"/>
      <c r="H7" s="78"/>
      <c r="I7" s="78"/>
    </row>
    <row r="8" spans="1:10" ht="41.4">
      <c r="A8" s="90" t="s">
        <v>64</v>
      </c>
      <c r="B8" s="90" t="s">
        <v>311</v>
      </c>
      <c r="C8" s="90" t="s">
        <v>312</v>
      </c>
      <c r="D8" s="90" t="s">
        <v>214</v>
      </c>
      <c r="E8" s="90" t="s">
        <v>316</v>
      </c>
      <c r="F8" s="90" t="s">
        <v>319</v>
      </c>
      <c r="G8" s="79" t="s">
        <v>10</v>
      </c>
      <c r="H8" s="79" t="s">
        <v>9</v>
      </c>
      <c r="I8" s="79" t="s">
        <v>356</v>
      </c>
      <c r="J8" s="212" t="s">
        <v>318</v>
      </c>
    </row>
    <row r="9" spans="1:10" ht="13.8">
      <c r="A9" s="98">
        <v>1</v>
      </c>
      <c r="B9" s="470" t="s">
        <v>713</v>
      </c>
      <c r="C9" s="98" t="s">
        <v>714</v>
      </c>
      <c r="D9" s="471" t="s">
        <v>480</v>
      </c>
      <c r="E9" s="98"/>
      <c r="F9" s="98" t="s">
        <v>318</v>
      </c>
      <c r="G9" s="467">
        <v>2602.04</v>
      </c>
      <c r="H9" s="415">
        <v>2000</v>
      </c>
      <c r="I9" s="468">
        <f>H9*0.25</f>
        <v>500</v>
      </c>
      <c r="J9" s="212" t="s">
        <v>0</v>
      </c>
    </row>
    <row r="10" spans="1:10" ht="13.8">
      <c r="A10" s="98">
        <v>2</v>
      </c>
      <c r="B10" s="470" t="s">
        <v>715</v>
      </c>
      <c r="C10" s="98" t="s">
        <v>716</v>
      </c>
      <c r="D10" s="471" t="s">
        <v>702</v>
      </c>
      <c r="E10" s="98"/>
      <c r="F10" s="98" t="s">
        <v>318</v>
      </c>
      <c r="G10" s="467">
        <v>2602.04</v>
      </c>
      <c r="H10" s="415">
        <v>2000</v>
      </c>
      <c r="I10" s="468">
        <f t="shared" ref="I10:I12" si="0">H10*0.25</f>
        <v>500</v>
      </c>
    </row>
    <row r="11" spans="1:10" ht="13.8">
      <c r="A11" s="98">
        <v>3</v>
      </c>
      <c r="B11" s="470" t="s">
        <v>717</v>
      </c>
      <c r="C11" s="98" t="s">
        <v>718</v>
      </c>
      <c r="D11" s="471" t="s">
        <v>703</v>
      </c>
      <c r="E11" s="87"/>
      <c r="F11" s="98" t="s">
        <v>318</v>
      </c>
      <c r="G11" s="467">
        <v>3903.06</v>
      </c>
      <c r="H11" s="415">
        <v>3000</v>
      </c>
      <c r="I11" s="468">
        <f t="shared" si="0"/>
        <v>750</v>
      </c>
    </row>
    <row r="12" spans="1:10" ht="13.8">
      <c r="A12" s="98">
        <v>4</v>
      </c>
      <c r="B12" s="470" t="s">
        <v>713</v>
      </c>
      <c r="C12" s="98" t="s">
        <v>714</v>
      </c>
      <c r="D12" s="471" t="s">
        <v>480</v>
      </c>
      <c r="E12" s="87"/>
      <c r="F12" s="98" t="s">
        <v>318</v>
      </c>
      <c r="G12" s="467">
        <v>2602.04</v>
      </c>
      <c r="H12" s="415">
        <v>2000</v>
      </c>
      <c r="I12" s="468">
        <f t="shared" si="0"/>
        <v>500</v>
      </c>
    </row>
    <row r="13" spans="1:10" ht="13.8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3.8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3.8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3.8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3.8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3.8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3.8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3.8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3.8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3.8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3.8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3.8">
      <c r="A24" s="87" t="s">
        <v>258</v>
      </c>
      <c r="B24" s="87"/>
      <c r="C24" s="87"/>
      <c r="D24" s="87"/>
      <c r="E24" s="87"/>
      <c r="F24" s="98"/>
      <c r="G24" s="4"/>
      <c r="H24" s="4"/>
      <c r="I24" s="4"/>
    </row>
    <row r="25" spans="1:9" ht="13.8">
      <c r="A25" s="87"/>
      <c r="B25" s="99"/>
      <c r="C25" s="99"/>
      <c r="D25" s="99"/>
      <c r="E25" s="99"/>
      <c r="F25" s="87" t="s">
        <v>393</v>
      </c>
      <c r="G25" s="86">
        <f>SUM(G9:G24)</f>
        <v>11709.18</v>
      </c>
      <c r="H25" s="86">
        <f>SUM(H9:H24)</f>
        <v>9000</v>
      </c>
      <c r="I25" s="86">
        <f>SUM(I9:I24)</f>
        <v>2250</v>
      </c>
    </row>
    <row r="26" spans="1:9" ht="13.8">
      <c r="A26" s="210"/>
      <c r="B26" s="210"/>
      <c r="C26" s="210"/>
      <c r="D26" s="210"/>
      <c r="E26" s="210"/>
      <c r="F26" s="210"/>
      <c r="G26" s="210"/>
      <c r="H26" s="182"/>
      <c r="I26" s="182"/>
    </row>
    <row r="27" spans="1:9" ht="13.8">
      <c r="A27" s="211" t="s">
        <v>406</v>
      </c>
      <c r="B27" s="211"/>
      <c r="C27" s="210"/>
      <c r="D27" s="210"/>
      <c r="E27" s="210"/>
      <c r="F27" s="210"/>
      <c r="G27" s="210"/>
      <c r="H27" s="182"/>
      <c r="I27" s="182"/>
    </row>
    <row r="28" spans="1:9" ht="13.8">
      <c r="A28" s="211"/>
      <c r="B28" s="211"/>
      <c r="C28" s="210"/>
      <c r="D28" s="210"/>
      <c r="E28" s="210"/>
      <c r="F28" s="210"/>
      <c r="G28" s="210"/>
      <c r="H28" s="182"/>
      <c r="I28" s="182"/>
    </row>
    <row r="29" spans="1:9" ht="13.8">
      <c r="A29" s="211"/>
      <c r="B29" s="211"/>
      <c r="C29" s="182"/>
      <c r="D29" s="182"/>
      <c r="E29" s="182"/>
      <c r="F29" s="182"/>
      <c r="G29" s="182"/>
      <c r="H29" s="182"/>
      <c r="I29" s="182"/>
    </row>
    <row r="30" spans="1:9" ht="13.8">
      <c r="A30" s="211"/>
      <c r="B30" s="211"/>
      <c r="C30" s="182"/>
      <c r="D30" s="182"/>
      <c r="E30" s="182"/>
      <c r="F30" s="182"/>
      <c r="G30" s="182"/>
      <c r="H30" s="182"/>
      <c r="I30" s="182"/>
    </row>
    <row r="31" spans="1:9">
      <c r="A31" s="208"/>
      <c r="B31" s="208"/>
      <c r="C31" s="208"/>
      <c r="D31" s="208"/>
      <c r="E31" s="208"/>
      <c r="F31" s="208"/>
      <c r="G31" s="208"/>
      <c r="H31" s="208"/>
      <c r="I31" s="208"/>
    </row>
    <row r="32" spans="1:9" ht="13.8">
      <c r="A32" s="188" t="s">
        <v>96</v>
      </c>
      <c r="B32" s="188"/>
      <c r="C32" s="182"/>
      <c r="D32" s="182"/>
      <c r="E32" s="182"/>
      <c r="F32" s="182"/>
      <c r="G32" s="182"/>
      <c r="H32" s="182"/>
      <c r="I32" s="182"/>
    </row>
    <row r="33" spans="1:9" ht="13.8">
      <c r="A33" s="182"/>
      <c r="B33" s="182"/>
      <c r="C33" s="182"/>
      <c r="D33" s="182"/>
      <c r="E33" s="182"/>
      <c r="F33" s="182"/>
      <c r="G33" s="182"/>
      <c r="H33" s="182"/>
      <c r="I33" s="182"/>
    </row>
    <row r="34" spans="1:9" ht="13.8">
      <c r="A34" s="182"/>
      <c r="B34" s="182"/>
      <c r="C34" s="182"/>
      <c r="D34" s="182"/>
      <c r="E34" s="186"/>
      <c r="F34" s="186"/>
      <c r="G34" s="186"/>
      <c r="H34" s="182"/>
      <c r="I34" s="182"/>
    </row>
    <row r="35" spans="1:9" ht="13.8">
      <c r="A35" s="188"/>
      <c r="B35" s="188"/>
      <c r="C35" s="188" t="s">
        <v>355</v>
      </c>
      <c r="D35" s="188"/>
      <c r="E35" s="188"/>
      <c r="F35" s="188"/>
      <c r="G35" s="188"/>
      <c r="H35" s="182"/>
      <c r="I35" s="182"/>
    </row>
    <row r="36" spans="1:9" ht="13.8">
      <c r="A36" s="182"/>
      <c r="B36" s="182"/>
      <c r="C36" s="182" t="s">
        <v>354</v>
      </c>
      <c r="D36" s="182"/>
      <c r="E36" s="182"/>
      <c r="F36" s="182"/>
      <c r="G36" s="182"/>
      <c r="H36" s="182"/>
      <c r="I36" s="182"/>
    </row>
    <row r="37" spans="1:9">
      <c r="A37" s="190"/>
      <c r="B37" s="190"/>
      <c r="C37" s="190" t="s">
        <v>127</v>
      </c>
      <c r="D37" s="190"/>
      <c r="E37" s="190"/>
      <c r="F37" s="190"/>
      <c r="G37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B16" sqref="B16"/>
    </sheetView>
  </sheetViews>
  <sheetFormatPr defaultRowHeight="13.2"/>
  <cols>
    <col min="1" max="1" width="4.44140625" customWidth="1"/>
    <col min="2" max="2" width="1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>
      <c r="A1" s="74" t="s">
        <v>407</v>
      </c>
      <c r="B1" s="77"/>
      <c r="C1" s="77"/>
      <c r="D1" s="77"/>
      <c r="E1" s="77"/>
      <c r="F1" s="77"/>
      <c r="G1" s="491" t="s">
        <v>97</v>
      </c>
      <c r="H1" s="491"/>
      <c r="I1" s="348"/>
    </row>
    <row r="2" spans="1:9" ht="13.8">
      <c r="A2" s="76" t="s">
        <v>128</v>
      </c>
      <c r="B2" s="77"/>
      <c r="C2" s="77"/>
      <c r="D2" s="77"/>
      <c r="E2" s="77"/>
      <c r="F2" s="77"/>
      <c r="G2" s="489" t="str">
        <f>'ფორმა N1'!L2</f>
        <v>22.09.20-12.10.20</v>
      </c>
      <c r="H2" s="489"/>
      <c r="I2" s="76"/>
    </row>
    <row r="3" spans="1:9" ht="13.8">
      <c r="A3" s="76"/>
      <c r="B3" s="76"/>
      <c r="C3" s="76"/>
      <c r="D3" s="76"/>
      <c r="E3" s="76"/>
      <c r="F3" s="76"/>
      <c r="G3" s="257"/>
      <c r="H3" s="257"/>
      <c r="I3" s="348"/>
    </row>
    <row r="4" spans="1:9" ht="13.8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9" ht="13.8">
      <c r="A5" s="411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  <c r="I5" s="81"/>
    </row>
    <row r="6" spans="1:9" ht="13.8">
      <c r="A6" s="77"/>
      <c r="B6" s="77"/>
      <c r="C6" s="77"/>
      <c r="D6" s="77"/>
      <c r="E6" s="77"/>
      <c r="F6" s="77"/>
      <c r="G6" s="76"/>
      <c r="H6" s="76"/>
      <c r="I6" s="76"/>
    </row>
    <row r="7" spans="1:9" ht="13.8">
      <c r="A7" s="256"/>
      <c r="B7" s="256"/>
      <c r="C7" s="256"/>
      <c r="D7" s="256"/>
      <c r="E7" s="256"/>
      <c r="F7" s="256"/>
      <c r="G7" s="78"/>
      <c r="H7" s="78"/>
      <c r="I7" s="348"/>
    </row>
    <row r="8" spans="1:9" ht="41.4">
      <c r="A8" s="344" t="s">
        <v>64</v>
      </c>
      <c r="B8" s="79" t="s">
        <v>311</v>
      </c>
      <c r="C8" s="90" t="s">
        <v>312</v>
      </c>
      <c r="D8" s="90" t="s">
        <v>214</v>
      </c>
      <c r="E8" s="90" t="s">
        <v>315</v>
      </c>
      <c r="F8" s="90" t="s">
        <v>314</v>
      </c>
      <c r="G8" s="90" t="s">
        <v>351</v>
      </c>
      <c r="H8" s="79" t="s">
        <v>10</v>
      </c>
      <c r="I8" s="79" t="s">
        <v>9</v>
      </c>
    </row>
    <row r="9" spans="1:9" ht="27.6">
      <c r="A9" s="345">
        <v>1</v>
      </c>
      <c r="B9" s="346" t="s">
        <v>708</v>
      </c>
      <c r="C9" s="98" t="s">
        <v>709</v>
      </c>
      <c r="D9" s="98">
        <v>62001000351</v>
      </c>
      <c r="E9" s="98" t="s">
        <v>710</v>
      </c>
      <c r="F9" s="98" t="s">
        <v>711</v>
      </c>
      <c r="G9" s="98" t="s">
        <v>712</v>
      </c>
      <c r="H9" s="4">
        <v>920</v>
      </c>
      <c r="I9" s="4">
        <v>920</v>
      </c>
    </row>
    <row r="10" spans="1:9" ht="13.8">
      <c r="A10" s="345"/>
      <c r="B10" s="346"/>
      <c r="C10" s="98"/>
      <c r="D10" s="98"/>
      <c r="E10" s="98"/>
      <c r="F10" s="98"/>
      <c r="G10" s="98"/>
      <c r="H10" s="4"/>
      <c r="I10" s="4"/>
    </row>
    <row r="11" spans="1:9" ht="13.8">
      <c r="A11" s="345"/>
      <c r="B11" s="346"/>
      <c r="C11" s="87"/>
      <c r="D11" s="87"/>
      <c r="E11" s="87"/>
      <c r="F11" s="87"/>
      <c r="G11" s="87"/>
      <c r="H11" s="4"/>
      <c r="I11" s="4"/>
    </row>
    <row r="12" spans="1:9" ht="13.8">
      <c r="A12" s="345"/>
      <c r="B12" s="346"/>
      <c r="C12" s="87"/>
      <c r="D12" s="87"/>
      <c r="E12" s="87"/>
      <c r="F12" s="87"/>
      <c r="G12" s="87"/>
      <c r="H12" s="4"/>
      <c r="I12" s="4"/>
    </row>
    <row r="13" spans="1:9" ht="13.8">
      <c r="A13" s="345"/>
      <c r="B13" s="346"/>
      <c r="C13" s="87"/>
      <c r="D13" s="87"/>
      <c r="E13" s="87"/>
      <c r="F13" s="87"/>
      <c r="G13" s="87"/>
      <c r="H13" s="4"/>
      <c r="I13" s="4"/>
    </row>
    <row r="14" spans="1:9" ht="13.8">
      <c r="A14" s="345"/>
      <c r="B14" s="346"/>
      <c r="C14" s="87"/>
      <c r="D14" s="87"/>
      <c r="E14" s="87"/>
      <c r="F14" s="87"/>
      <c r="G14" s="87"/>
      <c r="H14" s="4"/>
      <c r="I14" s="4"/>
    </row>
    <row r="15" spans="1:9" ht="13.8">
      <c r="A15" s="345"/>
      <c r="B15" s="346"/>
      <c r="C15" s="87"/>
      <c r="D15" s="87"/>
      <c r="E15" s="87"/>
      <c r="F15" s="87"/>
      <c r="G15" s="87"/>
      <c r="H15" s="4"/>
      <c r="I15" s="4"/>
    </row>
    <row r="16" spans="1:9" ht="13.8">
      <c r="A16" s="345"/>
      <c r="B16" s="346"/>
      <c r="C16" s="87"/>
      <c r="D16" s="87"/>
      <c r="E16" s="87"/>
      <c r="F16" s="87"/>
      <c r="G16" s="87"/>
      <c r="H16" s="4"/>
      <c r="I16" s="4"/>
    </row>
    <row r="17" spans="1:9" ht="13.8">
      <c r="A17" s="345"/>
      <c r="B17" s="346"/>
      <c r="C17" s="87"/>
      <c r="D17" s="87"/>
      <c r="E17" s="87"/>
      <c r="F17" s="87"/>
      <c r="G17" s="87"/>
      <c r="H17" s="4"/>
      <c r="I17" s="4"/>
    </row>
    <row r="18" spans="1:9" ht="13.8">
      <c r="A18" s="345"/>
      <c r="B18" s="346"/>
      <c r="C18" s="87"/>
      <c r="D18" s="87"/>
      <c r="E18" s="87"/>
      <c r="F18" s="87"/>
      <c r="G18" s="87"/>
      <c r="H18" s="4"/>
      <c r="I18" s="4"/>
    </row>
    <row r="19" spans="1:9" ht="13.8">
      <c r="A19" s="345"/>
      <c r="B19" s="346"/>
      <c r="C19" s="87"/>
      <c r="D19" s="87"/>
      <c r="E19" s="87"/>
      <c r="F19" s="87"/>
      <c r="G19" s="87"/>
      <c r="H19" s="4"/>
      <c r="I19" s="4"/>
    </row>
    <row r="20" spans="1:9" ht="13.8">
      <c r="A20" s="345"/>
      <c r="B20" s="346"/>
      <c r="C20" s="87"/>
      <c r="D20" s="87"/>
      <c r="E20" s="87"/>
      <c r="F20" s="87"/>
      <c r="G20" s="87"/>
      <c r="H20" s="4"/>
      <c r="I20" s="4"/>
    </row>
    <row r="21" spans="1:9" ht="13.8">
      <c r="A21" s="345"/>
      <c r="B21" s="346"/>
      <c r="C21" s="87"/>
      <c r="D21" s="87"/>
      <c r="E21" s="87"/>
      <c r="F21" s="87"/>
      <c r="G21" s="87"/>
      <c r="H21" s="4"/>
      <c r="I21" s="4"/>
    </row>
    <row r="22" spans="1:9" ht="13.8">
      <c r="A22" s="345"/>
      <c r="B22" s="346"/>
      <c r="C22" s="87"/>
      <c r="D22" s="87"/>
      <c r="E22" s="87"/>
      <c r="F22" s="87"/>
      <c r="G22" s="87"/>
      <c r="H22" s="4"/>
      <c r="I22" s="4"/>
    </row>
    <row r="23" spans="1:9" ht="13.8">
      <c r="A23" s="345"/>
      <c r="B23" s="346"/>
      <c r="C23" s="87"/>
      <c r="D23" s="87"/>
      <c r="E23" s="87"/>
      <c r="F23" s="87"/>
      <c r="G23" s="87"/>
      <c r="H23" s="4"/>
      <c r="I23" s="4"/>
    </row>
    <row r="24" spans="1:9" ht="13.8">
      <c r="A24" s="345"/>
      <c r="B24" s="346"/>
      <c r="C24" s="87"/>
      <c r="D24" s="87"/>
      <c r="E24" s="87"/>
      <c r="F24" s="87"/>
      <c r="G24" s="87"/>
      <c r="H24" s="4"/>
      <c r="I24" s="4"/>
    </row>
    <row r="25" spans="1:9" ht="13.8">
      <c r="A25" s="345"/>
      <c r="B25" s="346"/>
      <c r="C25" s="87"/>
      <c r="D25" s="87"/>
      <c r="E25" s="87"/>
      <c r="F25" s="87"/>
      <c r="G25" s="87"/>
      <c r="H25" s="4"/>
      <c r="I25" s="4"/>
    </row>
    <row r="26" spans="1:9" ht="13.8">
      <c r="A26" s="345"/>
      <c r="B26" s="346"/>
      <c r="C26" s="87"/>
      <c r="D26" s="87"/>
      <c r="E26" s="87"/>
      <c r="F26" s="87"/>
      <c r="G26" s="87"/>
      <c r="H26" s="4"/>
      <c r="I26" s="4"/>
    </row>
    <row r="27" spans="1:9" ht="13.8">
      <c r="A27" s="345"/>
      <c r="B27" s="346"/>
      <c r="C27" s="87"/>
      <c r="D27" s="87"/>
      <c r="E27" s="87"/>
      <c r="F27" s="87"/>
      <c r="G27" s="87"/>
      <c r="H27" s="4"/>
      <c r="I27" s="4"/>
    </row>
    <row r="28" spans="1:9" ht="13.8">
      <c r="A28" s="345"/>
      <c r="B28" s="346"/>
      <c r="C28" s="87"/>
      <c r="D28" s="87"/>
      <c r="E28" s="87"/>
      <c r="F28" s="87"/>
      <c r="G28" s="87"/>
      <c r="H28" s="4"/>
      <c r="I28" s="4"/>
    </row>
    <row r="29" spans="1:9" ht="13.8">
      <c r="A29" s="345"/>
      <c r="B29" s="346"/>
      <c r="C29" s="87"/>
      <c r="D29" s="87"/>
      <c r="E29" s="87"/>
      <c r="F29" s="87"/>
      <c r="G29" s="87"/>
      <c r="H29" s="4"/>
      <c r="I29" s="4"/>
    </row>
    <row r="30" spans="1:9" ht="13.8">
      <c r="A30" s="345"/>
      <c r="B30" s="346"/>
      <c r="C30" s="87"/>
      <c r="D30" s="87"/>
      <c r="E30" s="87"/>
      <c r="F30" s="87"/>
      <c r="G30" s="87"/>
      <c r="H30" s="4"/>
      <c r="I30" s="4"/>
    </row>
    <row r="31" spans="1:9" ht="13.8">
      <c r="A31" s="345"/>
      <c r="B31" s="346"/>
      <c r="C31" s="87"/>
      <c r="D31" s="87"/>
      <c r="E31" s="87"/>
      <c r="F31" s="87"/>
      <c r="G31" s="87"/>
      <c r="H31" s="4"/>
      <c r="I31" s="4"/>
    </row>
    <row r="32" spans="1:9" ht="13.8">
      <c r="A32" s="345"/>
      <c r="B32" s="346"/>
      <c r="C32" s="87"/>
      <c r="D32" s="87"/>
      <c r="E32" s="87"/>
      <c r="F32" s="87"/>
      <c r="G32" s="87"/>
      <c r="H32" s="4"/>
      <c r="I32" s="4"/>
    </row>
    <row r="33" spans="1:9" ht="13.8">
      <c r="A33" s="345"/>
      <c r="B33" s="346"/>
      <c r="C33" s="87"/>
      <c r="D33" s="87"/>
      <c r="E33" s="87"/>
      <c r="F33" s="87"/>
      <c r="G33" s="87"/>
      <c r="H33" s="4"/>
      <c r="I33" s="4"/>
    </row>
    <row r="34" spans="1:9" ht="13.8">
      <c r="A34" s="345"/>
      <c r="B34" s="347"/>
      <c r="C34" s="99"/>
      <c r="D34" s="99"/>
      <c r="E34" s="99"/>
      <c r="F34" s="99"/>
      <c r="G34" s="99" t="s">
        <v>310</v>
      </c>
      <c r="H34" s="86">
        <f>SUM(H9:H33)</f>
        <v>920</v>
      </c>
      <c r="I34" s="86">
        <f>SUM(I9:I33)</f>
        <v>920</v>
      </c>
    </row>
    <row r="35" spans="1:9" ht="13.8">
      <c r="A35" s="45"/>
      <c r="B35" s="45"/>
      <c r="C35" s="45"/>
      <c r="D35" s="45"/>
      <c r="E35" s="45"/>
      <c r="F35" s="45"/>
      <c r="G35" s="2"/>
      <c r="H35" s="2"/>
    </row>
    <row r="36" spans="1:9" ht="13.8">
      <c r="A36" s="199" t="s">
        <v>408</v>
      </c>
      <c r="B36" s="45"/>
      <c r="C36" s="45"/>
      <c r="D36" s="45"/>
      <c r="E36" s="45"/>
      <c r="F36" s="45"/>
      <c r="G36" s="2"/>
      <c r="H36" s="2"/>
    </row>
    <row r="37" spans="1:9" ht="13.8">
      <c r="A37" s="199"/>
      <c r="B37" s="45"/>
      <c r="C37" s="45"/>
      <c r="D37" s="45"/>
      <c r="E37" s="45"/>
      <c r="F37" s="45"/>
      <c r="G37" s="2"/>
      <c r="H37" s="2"/>
    </row>
    <row r="38" spans="1:9" ht="13.8">
      <c r="A38" s="199"/>
      <c r="B38" s="2"/>
      <c r="C38" s="2"/>
      <c r="D38" s="2"/>
      <c r="E38" s="2"/>
      <c r="F38" s="2"/>
      <c r="G38" s="2"/>
      <c r="H38" s="2"/>
    </row>
    <row r="39" spans="1:9" ht="13.8">
      <c r="A39" s="199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3.8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3.8">
      <c r="A42" s="2"/>
      <c r="B42" s="2"/>
      <c r="C42" s="2"/>
      <c r="D42" s="2"/>
      <c r="E42" s="2"/>
      <c r="F42" s="2"/>
      <c r="G42" s="2"/>
      <c r="H42" s="2"/>
    </row>
    <row r="43" spans="1:9" ht="13.8">
      <c r="A43" s="2"/>
      <c r="B43" s="2"/>
      <c r="C43" s="2"/>
      <c r="D43" s="2"/>
      <c r="E43" s="2"/>
      <c r="F43" s="2"/>
      <c r="G43" s="2"/>
      <c r="H43" s="12"/>
    </row>
    <row r="44" spans="1:9" ht="13.8">
      <c r="A44" s="69"/>
      <c r="B44" s="69" t="s">
        <v>253</v>
      </c>
      <c r="C44" s="69"/>
      <c r="D44" s="69"/>
      <c r="E44" s="69"/>
      <c r="F44" s="69"/>
      <c r="G44" s="2"/>
      <c r="H44" s="12"/>
    </row>
    <row r="45" spans="1:9" ht="13.8">
      <c r="A45" s="2"/>
      <c r="B45" s="2" t="s">
        <v>252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6" sqref="G26"/>
    </sheetView>
  </sheetViews>
  <sheetFormatPr defaultColWidth="9.109375" defaultRowHeight="13.2"/>
  <cols>
    <col min="1" max="1" width="5.44140625" style="183" customWidth="1"/>
    <col min="2" max="2" width="13.109375" style="183" customWidth="1"/>
    <col min="3" max="3" width="15.109375" style="183" customWidth="1"/>
    <col min="4" max="4" width="18" style="183" customWidth="1"/>
    <col min="5" max="5" width="20.5546875" style="183" customWidth="1"/>
    <col min="6" max="6" width="21.33203125" style="183" customWidth="1"/>
    <col min="7" max="7" width="15.109375" style="183" customWidth="1"/>
    <col min="8" max="8" width="15.5546875" style="183" customWidth="1"/>
    <col min="9" max="9" width="13.44140625" style="183" customWidth="1"/>
    <col min="10" max="10" width="0" style="183" hidden="1" customWidth="1"/>
    <col min="11" max="16384" width="9.109375" style="183"/>
  </cols>
  <sheetData>
    <row r="1" spans="1:10" ht="13.8">
      <c r="A1" s="74" t="s">
        <v>409</v>
      </c>
      <c r="B1" s="74"/>
      <c r="C1" s="77"/>
      <c r="D1" s="77"/>
      <c r="E1" s="77"/>
      <c r="F1" s="77"/>
      <c r="G1" s="491" t="s">
        <v>97</v>
      </c>
      <c r="H1" s="491"/>
    </row>
    <row r="2" spans="1:10" ht="13.8">
      <c r="A2" s="76" t="s">
        <v>128</v>
      </c>
      <c r="B2" s="74"/>
      <c r="C2" s="77"/>
      <c r="D2" s="77"/>
      <c r="E2" s="77"/>
      <c r="F2" s="77"/>
      <c r="G2" s="489" t="str">
        <f>'ფორმა N1'!L2</f>
        <v>22.09.20-12.10.20</v>
      </c>
      <c r="H2" s="489"/>
    </row>
    <row r="3" spans="1:10" ht="13.8">
      <c r="A3" s="76"/>
      <c r="B3" s="76"/>
      <c r="C3" s="76"/>
      <c r="D3" s="76"/>
      <c r="E3" s="76"/>
      <c r="F3" s="76"/>
      <c r="G3" s="257"/>
      <c r="H3" s="257"/>
    </row>
    <row r="4" spans="1:10" ht="13.8">
      <c r="A4" s="77" t="s">
        <v>256</v>
      </c>
      <c r="B4" s="77"/>
      <c r="C4" s="77"/>
      <c r="D4" s="77"/>
      <c r="E4" s="77"/>
      <c r="F4" s="77"/>
      <c r="G4" s="76"/>
      <c r="H4" s="76"/>
    </row>
    <row r="5" spans="1:10" ht="13.8">
      <c r="A5" s="411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</row>
    <row r="6" spans="1:10" ht="13.8">
      <c r="A6" s="77"/>
      <c r="B6" s="77"/>
      <c r="C6" s="77"/>
      <c r="D6" s="77"/>
      <c r="E6" s="77"/>
      <c r="F6" s="77"/>
      <c r="G6" s="76"/>
      <c r="H6" s="76"/>
    </row>
    <row r="7" spans="1:10" ht="13.8">
      <c r="A7" s="256"/>
      <c r="B7" s="256"/>
      <c r="C7" s="256"/>
      <c r="D7" s="256"/>
      <c r="E7" s="256"/>
      <c r="F7" s="256"/>
      <c r="G7" s="78"/>
      <c r="H7" s="78"/>
    </row>
    <row r="8" spans="1:10" ht="27.6">
      <c r="A8" s="90" t="s">
        <v>64</v>
      </c>
      <c r="B8" s="90" t="s">
        <v>311</v>
      </c>
      <c r="C8" s="90" t="s">
        <v>312</v>
      </c>
      <c r="D8" s="90" t="s">
        <v>214</v>
      </c>
      <c r="E8" s="90" t="s">
        <v>319</v>
      </c>
      <c r="F8" s="90" t="s">
        <v>313</v>
      </c>
      <c r="G8" s="79" t="s">
        <v>10</v>
      </c>
      <c r="H8" s="79" t="s">
        <v>9</v>
      </c>
      <c r="J8" s="212" t="s">
        <v>318</v>
      </c>
    </row>
    <row r="9" spans="1:10" ht="41.4">
      <c r="A9" s="98">
        <v>1</v>
      </c>
      <c r="B9" s="469" t="s">
        <v>706</v>
      </c>
      <c r="C9" s="98" t="s">
        <v>707</v>
      </c>
      <c r="D9" s="98">
        <v>1011070620</v>
      </c>
      <c r="E9" s="98" t="s">
        <v>704</v>
      </c>
      <c r="F9" s="98" t="s">
        <v>705</v>
      </c>
      <c r="G9" s="4">
        <v>200</v>
      </c>
      <c r="H9" s="4">
        <v>160</v>
      </c>
      <c r="J9" s="212" t="s">
        <v>0</v>
      </c>
    </row>
    <row r="10" spans="1:10" ht="13.8">
      <c r="A10" s="98"/>
      <c r="B10" s="98"/>
      <c r="C10" s="98"/>
      <c r="D10" s="98"/>
      <c r="E10" s="98"/>
      <c r="F10" s="98"/>
      <c r="G10" s="4"/>
      <c r="H10" s="4"/>
    </row>
    <row r="11" spans="1:10" ht="13.8">
      <c r="A11" s="87"/>
      <c r="B11" s="87"/>
      <c r="C11" s="87"/>
      <c r="D11" s="87"/>
      <c r="E11" s="87"/>
      <c r="F11" s="87"/>
      <c r="G11" s="4"/>
      <c r="H11" s="4"/>
    </row>
    <row r="12" spans="1:10" ht="13.8">
      <c r="A12" s="87"/>
      <c r="B12" s="87"/>
      <c r="C12" s="87"/>
      <c r="D12" s="87"/>
      <c r="E12" s="87"/>
      <c r="F12" s="87"/>
      <c r="G12" s="4"/>
      <c r="H12" s="4"/>
    </row>
    <row r="13" spans="1:10" ht="13.8">
      <c r="A13" s="87"/>
      <c r="B13" s="87"/>
      <c r="C13" s="87"/>
      <c r="D13" s="87"/>
      <c r="E13" s="87"/>
      <c r="F13" s="87"/>
      <c r="G13" s="4"/>
      <c r="H13" s="4"/>
    </row>
    <row r="14" spans="1:10" ht="13.8">
      <c r="A14" s="87"/>
      <c r="B14" s="87"/>
      <c r="C14" s="87"/>
      <c r="D14" s="87"/>
      <c r="E14" s="87"/>
      <c r="F14" s="87"/>
      <c r="G14" s="4"/>
      <c r="H14" s="4"/>
    </row>
    <row r="15" spans="1:10" ht="13.8">
      <c r="A15" s="87"/>
      <c r="B15" s="87"/>
      <c r="C15" s="87"/>
      <c r="D15" s="87"/>
      <c r="E15" s="87"/>
      <c r="F15" s="87"/>
      <c r="G15" s="4"/>
      <c r="H15" s="4"/>
    </row>
    <row r="16" spans="1:10" ht="13.8">
      <c r="A16" s="87"/>
      <c r="B16" s="87"/>
      <c r="C16" s="87"/>
      <c r="D16" s="87"/>
      <c r="E16" s="87"/>
      <c r="F16" s="87"/>
      <c r="G16" s="4"/>
      <c r="H16" s="4"/>
    </row>
    <row r="17" spans="1:8" ht="13.8">
      <c r="A17" s="87"/>
      <c r="B17" s="87"/>
      <c r="C17" s="87"/>
      <c r="D17" s="87"/>
      <c r="E17" s="87"/>
      <c r="F17" s="87"/>
      <c r="G17" s="4"/>
      <c r="H17" s="4"/>
    </row>
    <row r="18" spans="1:8" ht="13.8">
      <c r="A18" s="87"/>
      <c r="B18" s="87"/>
      <c r="C18" s="87"/>
      <c r="D18" s="87"/>
      <c r="E18" s="87"/>
      <c r="F18" s="87"/>
      <c r="G18" s="4"/>
      <c r="H18" s="4"/>
    </row>
    <row r="19" spans="1:8" ht="13.8">
      <c r="A19" s="87"/>
      <c r="B19" s="87"/>
      <c r="C19" s="87"/>
      <c r="D19" s="87"/>
      <c r="E19" s="87"/>
      <c r="F19" s="87"/>
      <c r="G19" s="4"/>
      <c r="H19" s="4"/>
    </row>
    <row r="20" spans="1:8" ht="13.8">
      <c r="A20" s="87"/>
      <c r="B20" s="87"/>
      <c r="C20" s="87"/>
      <c r="D20" s="87"/>
      <c r="E20" s="87"/>
      <c r="F20" s="87"/>
      <c r="G20" s="4"/>
      <c r="H20" s="4"/>
    </row>
    <row r="21" spans="1:8" ht="13.8">
      <c r="A21" s="87"/>
      <c r="B21" s="87"/>
      <c r="C21" s="87"/>
      <c r="D21" s="87"/>
      <c r="E21" s="87"/>
      <c r="F21" s="87"/>
      <c r="G21" s="4"/>
      <c r="H21" s="4"/>
    </row>
    <row r="22" spans="1:8" ht="13.8">
      <c r="A22" s="87"/>
      <c r="B22" s="87"/>
      <c r="C22" s="87"/>
      <c r="D22" s="87"/>
      <c r="E22" s="87"/>
      <c r="F22" s="87"/>
      <c r="G22" s="4"/>
      <c r="H22" s="4"/>
    </row>
    <row r="23" spans="1:8" ht="13.8">
      <c r="A23" s="87"/>
      <c r="B23" s="87"/>
      <c r="C23" s="87"/>
      <c r="D23" s="87"/>
      <c r="E23" s="87"/>
      <c r="F23" s="87"/>
      <c r="G23" s="4"/>
      <c r="H23" s="4"/>
    </row>
    <row r="24" spans="1:8" ht="13.8">
      <c r="A24" s="87"/>
      <c r="B24" s="87"/>
      <c r="C24" s="87"/>
      <c r="D24" s="87"/>
      <c r="E24" s="87"/>
      <c r="F24" s="87"/>
      <c r="G24" s="4"/>
      <c r="H24" s="4"/>
    </row>
    <row r="25" spans="1:8" ht="13.8">
      <c r="A25" s="87"/>
      <c r="B25" s="87"/>
      <c r="C25" s="87"/>
      <c r="D25" s="87"/>
      <c r="E25" s="87"/>
      <c r="F25" s="87"/>
      <c r="G25" s="4"/>
      <c r="H25" s="4"/>
    </row>
    <row r="26" spans="1:8" ht="13.8">
      <c r="A26" s="87"/>
      <c r="B26" s="87"/>
      <c r="C26" s="87"/>
      <c r="D26" s="87"/>
      <c r="E26" s="87"/>
      <c r="F26" s="87"/>
      <c r="G26" s="4"/>
      <c r="H26" s="4"/>
    </row>
    <row r="27" spans="1:8" ht="13.8">
      <c r="A27" s="87"/>
      <c r="B27" s="87"/>
      <c r="C27" s="87"/>
      <c r="D27" s="87"/>
      <c r="E27" s="87"/>
      <c r="F27" s="87"/>
      <c r="G27" s="4"/>
      <c r="H27" s="4"/>
    </row>
    <row r="28" spans="1:8" ht="13.8">
      <c r="A28" s="87"/>
      <c r="B28" s="87"/>
      <c r="C28" s="87"/>
      <c r="D28" s="87"/>
      <c r="E28" s="87"/>
      <c r="F28" s="87"/>
      <c r="G28" s="4"/>
      <c r="H28" s="4"/>
    </row>
    <row r="29" spans="1:8" ht="13.8">
      <c r="A29" s="87"/>
      <c r="B29" s="87"/>
      <c r="C29" s="87"/>
      <c r="D29" s="87"/>
      <c r="E29" s="87"/>
      <c r="F29" s="87"/>
      <c r="G29" s="4"/>
      <c r="H29" s="4"/>
    </row>
    <row r="30" spans="1:8" ht="13.8">
      <c r="A30" s="87"/>
      <c r="B30" s="87"/>
      <c r="C30" s="87"/>
      <c r="D30" s="87"/>
      <c r="E30" s="87"/>
      <c r="F30" s="87"/>
      <c r="G30" s="4"/>
      <c r="H30" s="4"/>
    </row>
    <row r="31" spans="1:8" ht="13.8">
      <c r="A31" s="87"/>
      <c r="B31" s="87"/>
      <c r="C31" s="87"/>
      <c r="D31" s="87"/>
      <c r="E31" s="87"/>
      <c r="F31" s="87"/>
      <c r="G31" s="4"/>
      <c r="H31" s="4"/>
    </row>
    <row r="32" spans="1:8" ht="13.8">
      <c r="A32" s="87"/>
      <c r="B32" s="87"/>
      <c r="C32" s="87"/>
      <c r="D32" s="87"/>
      <c r="E32" s="87"/>
      <c r="F32" s="87"/>
      <c r="G32" s="4"/>
      <c r="H32" s="4"/>
    </row>
    <row r="33" spans="1:9" ht="13.8">
      <c r="A33" s="87"/>
      <c r="B33" s="87"/>
      <c r="C33" s="87"/>
      <c r="D33" s="87"/>
      <c r="E33" s="87"/>
      <c r="F33" s="87"/>
      <c r="G33" s="4"/>
      <c r="H33" s="4"/>
    </row>
    <row r="34" spans="1:9" ht="13.8">
      <c r="A34" s="87"/>
      <c r="B34" s="99"/>
      <c r="C34" s="99"/>
      <c r="D34" s="99"/>
      <c r="E34" s="99"/>
      <c r="F34" s="99" t="s">
        <v>317</v>
      </c>
      <c r="G34" s="86">
        <f>SUM(G9:G33)</f>
        <v>200</v>
      </c>
      <c r="H34" s="86">
        <f>SUM(H9:H33)</f>
        <v>160</v>
      </c>
    </row>
    <row r="35" spans="1:9" ht="13.8">
      <c r="A35" s="210"/>
      <c r="B35" s="210"/>
      <c r="C35" s="210"/>
      <c r="D35" s="210"/>
      <c r="E35" s="210"/>
      <c r="F35" s="210"/>
      <c r="G35" s="210"/>
      <c r="H35" s="182"/>
      <c r="I35" s="182"/>
    </row>
    <row r="36" spans="1:9" ht="13.8">
      <c r="A36" s="211" t="s">
        <v>410</v>
      </c>
      <c r="B36" s="211"/>
      <c r="C36" s="210"/>
      <c r="D36" s="210"/>
      <c r="E36" s="210"/>
      <c r="F36" s="210"/>
      <c r="G36" s="210"/>
      <c r="H36" s="182"/>
      <c r="I36" s="182"/>
    </row>
    <row r="37" spans="1:9" ht="13.8">
      <c r="A37" s="211"/>
      <c r="B37" s="211"/>
      <c r="C37" s="210"/>
      <c r="D37" s="210"/>
      <c r="E37" s="210"/>
      <c r="F37" s="210"/>
      <c r="G37" s="210"/>
      <c r="H37" s="182"/>
      <c r="I37" s="182"/>
    </row>
    <row r="38" spans="1:9" ht="13.8">
      <c r="A38" s="211"/>
      <c r="B38" s="211"/>
      <c r="C38" s="182"/>
      <c r="D38" s="182"/>
      <c r="E38" s="182"/>
      <c r="F38" s="182"/>
      <c r="G38" s="182"/>
      <c r="H38" s="182"/>
      <c r="I38" s="182"/>
    </row>
    <row r="39" spans="1:9" ht="13.8">
      <c r="A39" s="211"/>
      <c r="B39" s="211"/>
      <c r="C39" s="182"/>
      <c r="D39" s="182"/>
      <c r="E39" s="182"/>
      <c r="F39" s="182"/>
      <c r="G39" s="182"/>
      <c r="H39" s="182"/>
      <c r="I39" s="182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3.8">
      <c r="A41" s="188" t="s">
        <v>96</v>
      </c>
      <c r="B41" s="188"/>
      <c r="C41" s="182"/>
      <c r="D41" s="182"/>
      <c r="E41" s="182"/>
      <c r="F41" s="182"/>
      <c r="G41" s="182"/>
      <c r="H41" s="182"/>
      <c r="I41" s="182"/>
    </row>
    <row r="42" spans="1:9" ht="13.8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3.8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3.8">
      <c r="A44" s="188"/>
      <c r="B44" s="188"/>
      <c r="C44" s="188" t="s">
        <v>375</v>
      </c>
      <c r="D44" s="188"/>
      <c r="E44" s="210"/>
      <c r="F44" s="188"/>
      <c r="G44" s="188"/>
      <c r="H44" s="182"/>
      <c r="I44" s="189"/>
    </row>
    <row r="45" spans="1:9" ht="13.8">
      <c r="A45" s="182"/>
      <c r="B45" s="182"/>
      <c r="C45" s="182" t="s">
        <v>252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127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Nana</cp:lastModifiedBy>
  <cp:lastPrinted>2020-10-15T06:34:20Z</cp:lastPrinted>
  <dcterms:created xsi:type="dcterms:W3CDTF">2011-12-27T13:20:18Z</dcterms:created>
  <dcterms:modified xsi:type="dcterms:W3CDTF">2020-10-15T06:57:39Z</dcterms:modified>
</cp:coreProperties>
</file>